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F3C" lockStructure="1"/>
  <bookViews>
    <workbookView xWindow="0" yWindow="120" windowWidth="28800" windowHeight="12312" tabRatio="686" activeTab="3"/>
  </bookViews>
  <sheets>
    <sheet name="Cover" sheetId="7" r:id="rId1"/>
    <sheet name="Contents" sheetId="8" r:id="rId2"/>
    <sheet name="Schematic" sheetId="9" r:id="rId3"/>
    <sheet name="Change_Log" sheetId="13" r:id="rId4"/>
    <sheet name="ARR" sheetId="3" r:id="rId5"/>
    <sheet name="WACC" sheetId="11" r:id="rId6"/>
    <sheet name="Revenue" sheetId="2" r:id="rId7"/>
    <sheet name="Operating_Expenses" sheetId="12" r:id="rId8"/>
    <sheet name="Capital_Base" sheetId="5" r:id="rId9"/>
    <sheet name="Depreciation_10yrs" sheetId="17" r:id="rId10"/>
    <sheet name="Check_C" sheetId="14" r:id="rId11"/>
  </sheets>
  <externalReferences>
    <externalReference r:id="rId12"/>
    <externalReference r:id="rId13"/>
  </externalReferences>
  <definedNames>
    <definedName name="__FDS_HYPERLINK_TOGGLE_STATE__" hidden="1">"ON"</definedName>
    <definedName name="__FDS_UNIQUE_RANGE_ID_GENERATOR_COUNTER" hidden="1">1</definedName>
    <definedName name="__FDS_USED_FOR_REUSING_RANGE_IDS_RECYCLE" localSheetId="3" hidden="1">{28}</definedName>
    <definedName name="__FDS_USED_FOR_REUSING_RANGE_IDS_RECYCLE" localSheetId="10" hidden="1">{28}</definedName>
    <definedName name="__FDS_USED_FOR_REUSING_RANGE_IDS_RECYCLE" localSheetId="9" hidden="1">{28}</definedName>
    <definedName name="__FDS_USED_FOR_REUSING_RANGE_IDS_RECYCLE" hidden="1">{28}</definedName>
    <definedName name="__IntlFixup" hidden="1">TRUE</definedName>
    <definedName name="_1__123Graph_ADIAGRAMM_3" hidden="1">[1]Graphdata!$B$3:$E$3</definedName>
    <definedName name="_1__FDSAUDITLINK__" localSheetId="3" hidden="1">{"fdsup://Directions/FactSet Auditing Viewer?action=AUDIT_VALUE&amp;DB=129&amp;ID1=403187&amp;VALUEID=01401&amp;SDATE=2009&amp;PERIODTYPE=ANN_STD&amp;window=popup_no_bar&amp;width=385&amp;height=120&amp;START_MAXIMIZED=FALSE&amp;creator=factset&amp;display_string=Audit"}</definedName>
    <definedName name="_1__FDSAUDITLINK__" localSheetId="10" hidden="1">{"fdsup://Directions/FactSet Auditing Viewer?action=AUDIT_VALUE&amp;DB=129&amp;ID1=403187&amp;VALUEID=01401&amp;SDATE=2009&amp;PERIODTYPE=ANN_STD&amp;window=popup_no_bar&amp;width=385&amp;height=120&amp;START_MAXIMIZED=FALSE&amp;creator=factset&amp;display_string=Audit"}</definedName>
    <definedName name="_1__FDSAUDITLINK__" localSheetId="9" hidden="1">{"fdsup://Directions/FactSet Auditing Viewer?action=AUDIT_VALUE&amp;DB=129&amp;ID1=403187&amp;VALUEID=01401&amp;SDATE=2009&amp;PERIODTYPE=ANN_STD&amp;window=popup_no_bar&amp;width=385&amp;height=120&amp;START_MAXIMIZED=FALSE&amp;creator=factset&amp;display_string=Audit"}</definedName>
    <definedName name="_1__FDSAUDITLINK__" hidden="1">{"fdsup://Directions/FactSet Auditing Viewer?action=AUDIT_VALUE&amp;DB=129&amp;ID1=403187&amp;VALUEID=01401&amp;SDATE=2009&amp;PERIODTYPE=ANN_STD&amp;window=popup_no_bar&amp;width=385&amp;height=120&amp;START_MAXIMIZED=FALSE&amp;creator=factset&amp;display_string=Audit"}</definedName>
    <definedName name="_10__123Graph_DDIAGRAMM_3" hidden="1">[1]Graphdata!$B$8:$E$8</definedName>
    <definedName name="_11__123Graph_DDIAGRAMM_4" hidden="1">[1]Graphdata!$B$26:$B$26</definedName>
    <definedName name="_12__123Graph_DDIAGRAMM_6" hidden="1">[1]Graphdata!$B$63:$B$63</definedName>
    <definedName name="_13__123Graph_EDIAGRAMM_3" hidden="1">[1]Graphdata!$B$9:$F$9</definedName>
    <definedName name="_14__123Graph_EDIAGRAMM_4" hidden="1">[1]Graphdata!$B$27:$B$27</definedName>
    <definedName name="_15__123Graph_FDIAGRAMM_3" hidden="1">[1]Graphdata!$B$11:$F$11</definedName>
    <definedName name="_16__123Graph_FDIAGRAMM_4" hidden="1">[1]Graphdata!$B$28:$B$28</definedName>
    <definedName name="_17__123Graph_XDIAGRAMM_3" hidden="1">[1]Graphdata!$B$2:$E$2</definedName>
    <definedName name="_18__FDSAUDITLINK__" localSheetId="3"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_18__FDSAUDITLINK__" localSheetId="10"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_18__FDSAUDITLINK__" localSheetId="9"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_18__FDSAUDITLINK__"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_2__123Graph_ADIAGRAMM_4" hidden="1">[1]Graphdata!$B$21:$B$21</definedName>
    <definedName name="_22__FDSAUDITLINK__" localSheetId="3"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_22__FDSAUDITLINK__" localSheetId="10"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_22__FDSAUDITLINK__" localSheetId="9"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_22__FDSAUDITLINK__"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_24__FDSAUDITLINK__" localSheetId="3"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_24__FDSAUDITLINK__" localSheetId="10"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_24__FDSAUDITLINK__" localSheetId="9"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_24__FDSAUDITLINK__"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_26__FDSAUDITLINK__" localSheetId="3"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6__FDSAUDITLINK__" localSheetId="10"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6__FDSAUDITLINK__" localSheetId="9"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6__FDSAUDITLINK__"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7__FDSAUDITLINK__" localSheetId="3"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_27__FDSAUDITLINK__" localSheetId="10"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_27__FDSAUDITLINK__" localSheetId="9"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_27__FDSAUDITLINK__"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_28__FDSAUDITLINK__" localSheetId="3"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8__FDSAUDITLINK__" localSheetId="10"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8__FDSAUDITLINK__" localSheetId="9"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28__FDSAUDITLINK__"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_3__123Graph_ADIAGRAMM_6" hidden="1">[1]Graphdata!$B$60:$B$60</definedName>
    <definedName name="_4__123Graph_BDIAGRAMM_3" hidden="1">[1]Graphdata!$B$6:$E$6</definedName>
    <definedName name="_5__123Graph_BDIAGRAMM_4" hidden="1">[1]Graphdata!$B$22:$B$22</definedName>
    <definedName name="_6__123Graph_BDIAGRAMM_6" hidden="1">[1]Graphdata!$B$61:$B$61</definedName>
    <definedName name="_7__123Graph_CDIAGRAMM_3" hidden="1">[1]Graphdata!$B$7:$E$7</definedName>
    <definedName name="_8__123Graph_CDIAGRAMM_4" hidden="1">[1]Graphdata!$B$24:$B$24</definedName>
    <definedName name="_8__FDSAUDITLINK__" localSheetId="3"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_8__FDSAUDITLINK__" localSheetId="10"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_8__FDSAUDITLINK__" localSheetId="9"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_8__FDSAUDITLINK__"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_9__123Graph_CDIAGRAMM_6" hidden="1">[1]Graphdata!$B$62:$B$62</definedName>
    <definedName name="_AtRisk_SimSetting_AutomaticallyGenerateReports" hidden="1">FALSE</definedName>
    <definedName name="_AtRisk_SimSetting_AutomaticResultsDisplayMode" hidden="1">2</definedName>
    <definedName name="_AtRisk_SimSetting_AutomaticResultsDisplayMode_1"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_1" hidden="1">TRUE</definedName>
    <definedName name="_AtRisk_SimSetting_LiveUpdatePeriod" hidden="1">-1</definedName>
    <definedName name="_AtRisk_SimSetting_RandomNumberGenerator" hidden="1">0</definedName>
    <definedName name="_AtRisk_SimSetting_RandomNumberGenerator_1" hidden="1">7</definedName>
    <definedName name="_AtRisk_SimSetting_ReportsList" hidden="1">0</definedName>
    <definedName name="_AtRisk_SimSetting_SimName001" hidden="1">"Central"</definedName>
    <definedName name="_AtRisk_SimSetting_SimName002" hidden="1">"Discount rate 10%"</definedName>
    <definedName name="_AtRisk_SimSetting_SimName003" hidden="1">"Discount rate 18%"</definedName>
    <definedName name="_AtRisk_SimSetting_SimName004" hidden="1">"Electricity price - rising"</definedName>
    <definedName name="_AtRisk_SimSetting_SimName005" hidden="1">"Diesel price - low"</definedName>
    <definedName name="_AtRisk_SimSetting_SimName006" hidden="1">"Diesel price - high"</definedName>
    <definedName name="_AtRisk_SimSetting_SimName007" hidden="1">"ECP Braking"</definedName>
    <definedName name="_AtRisk_SimSetting_SimNameCount" hidden="1">7</definedName>
    <definedName name="_AtRisk_SimSetting_SimNameCount_1"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Behavior_1" hidden="1">1</definedName>
    <definedName name="_AtRisk_SimSetting_StdRecalcWithoutRiskStatic" hidden="1">0</definedName>
    <definedName name="_AtRisk_SimSetting_StdRecalcWithoutRiskStaticPercentile" hidden="1">0.5</definedName>
    <definedName name="_order_1" hidden="1">0</definedName>
    <definedName name="_Order1" hidden="1">255</definedName>
    <definedName name="_order12" hidden="1">0</definedName>
    <definedName name="_Order2" hidden="1">0</definedName>
    <definedName name="_Regression_Int" hidden="1">1</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"C:\FAME\famework\elyval.mdb"</definedName>
    <definedName name="anscount" hidden="1">1</definedName>
    <definedName name="AS2DocOpenMode" hidden="1">"AS2DocumentEdit"</definedName>
    <definedName name="Asset_ref" localSheetId="9">Depreciation_10yrs!$C$6</definedName>
    <definedName name="CBWorkbookPriority" hidden="1">-1264563189</definedName>
    <definedName name="ChecksResult" localSheetId="9">Check_C!$B$8</definedName>
    <definedName name="ChecksResult" hidden="1">[2]Check_C!$B$8</definedName>
    <definedName name="ev.Calculation" hidden="1">-4135</definedName>
    <definedName name="ev.Initialized" hidden="1">FALSE</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Half">ARR!$C$54</definedName>
    <definedName name="hn.ExtDb" hidden="1">FALSE</definedName>
    <definedName name="hn.ModelType" hidden="1">"DEAL"</definedName>
    <definedName name="hn.ModelVersion" hidden="1">1</definedName>
    <definedName name="hn.NoUpload" hidden="1">0</definedName>
    <definedName name="HTML_CodePage" hidden="1">1252</definedName>
    <definedName name="HTML_Control" localSheetId="3" hidden="1">{"'Breakup 01 Euro'!$A$3:$I$30"}</definedName>
    <definedName name="HTML_Control" localSheetId="10" hidden="1">{"'Breakup 01 Euro'!$A$3:$I$30"}</definedName>
    <definedName name="HTML_Control" localSheetId="9" hidden="1">{"'Breakup 01 Euro'!$A$3:$I$30"}</definedName>
    <definedName name="HTML_Control" hidden="1">{"'Breakup 01 Euro'!$A$3:$I$30"}</definedName>
    <definedName name="HTML_Description" hidden="1">""</definedName>
    <definedName name="HTML_Email" hidden="1">""</definedName>
    <definedName name="HTML_Header" hidden="1">"Breakup 01 Euro"</definedName>
    <definedName name="HTML_LastUpdate" hidden="1">"27/02/2001"</definedName>
    <definedName name="HTML_LineAfter" hidden="1">FALSE</definedName>
    <definedName name="HTML_LineBefore" hidden="1">FALSE</definedName>
    <definedName name="HTML_Name" hidden="1">"jonasa"</definedName>
    <definedName name="HTML_OBDlg2" hidden="1">TRUE</definedName>
    <definedName name="HTML_OBDlg4" hidden="1">TRUE</definedName>
    <definedName name="HTML_OS" hidden="1">0</definedName>
    <definedName name="HTML_PathFile" hidden="1">"L:\AUTOS\XLDATA\Jonas\other\DCX_Sop.htm"</definedName>
    <definedName name="HTML_Title" hidden="1">"DAIC-INC"</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"IQ_BONDRATING_FITCH"</definedName>
    <definedName name="IQ_BONDRATING_SP" hidden="1">"IQ_BONDRATING_SP"</definedName>
    <definedName name="IQ_BOOK_VALUE" hidden="1">"IQ_BOOK_VALUE"</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CE_FDIC" hidden="1">"c6296"</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"EBIT_10K"</definedName>
    <definedName name="IQ_EBIT_10Q" hidden="1">"EBIT_10Q"</definedName>
    <definedName name="IQ_EBIT_10Q1" hidden="1">"EBIT_10Q1"</definedName>
    <definedName name="IQ_EBIT_GROWTH_1" hidden="1">"IQ_EBIT_GROWTH_1"</definedName>
    <definedName name="IQ_EBIT_GROWTH_2" hidden="1">"IQ_EBIT_GROWTH_2"</definedName>
    <definedName name="IQ_EBITDA_10K" hidden="1">"EBITDA_10K"</definedName>
    <definedName name="IQ_EBITDA_10Q" hidden="1">"EBITDA_10Q"</definedName>
    <definedName name="IQ_EBITDA_10Q1" hidden="1">"EBITDA_10Q1"</definedName>
    <definedName name="IQ_EBITDA_GROWTH_1" hidden="1">"IQ_EBITDA_GROWTH_1"</definedName>
    <definedName name="IQ_EBITDA_GROWTH_2" hidden="1">"IQ_EBITDA_GROWTH_2"</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"EPS_10K"</definedName>
    <definedName name="IQ_EPS_10Q" hidden="1">"EPS_10Q"</definedName>
    <definedName name="IQ_EPS_10Q1" hidden="1">"EPS_10Q1"</definedName>
    <definedName name="IQ_EPS_EST_1" hidden="1">"IQ_EPS_EST_1"</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EPS_PRIMARY" hidden="1">"c2232"</definedName>
    <definedName name="IQ_EST_ACT_FFO_SHARE_SHARE_THOM" hidden="1">"c4005"</definedName>
    <definedName name="IQ_EST_ACT_FFO_THOM" hidden="1">"c4005"</definedName>
    <definedName name="IQ_EST_EPS_SURPRISE" hidden="1">"c1635"</definedName>
    <definedName name="IQ_EST_FFO_DIFF_THOM" hidden="1">"c5186"</definedName>
    <definedName name="IQ_EST_FFO_SHARE_SHARE_DIFF_THOM" hidden="1">"c5186"</definedName>
    <definedName name="IQ_EST_FFO_SHARE_SHARE_SURPRISE_PERCENT_THOM" hidden="1">"c5187"</definedName>
    <definedName name="IQ_EST_FFO_SURPRISE_PERCENT_THOM" hidden="1">"c5187"</definedName>
    <definedName name="IQ_ESTIMATED_ASSESSABLE_DEPOSITS_FDIC" hidden="1">"c6490"</definedName>
    <definedName name="IQ_ESTIMATED_INSURED_DEPOSITS_FDIC" hidden="1">"c6491"</definedName>
    <definedName name="IQ_EV_OVER_REVENUE_EST" hidden="1">"IQ_EV_OVER_REVENUE_EST"</definedName>
    <definedName name="IQ_EV_OVER_REVENUE_EST_1" hidden="1">"IQ_EV_OVER_REVENUE_EST_1"</definedName>
    <definedName name="IQ_EXPENSE_CODE_" hidden="1">"019802400"</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THOM" hidden="1">"c3999"</definedName>
    <definedName name="IQ_FFO_HIGH_EST_THOM" hidden="1">"c4001"</definedName>
    <definedName name="IQ_FFO_LOW_EST_THOM" hidden="1">"c4002"</definedName>
    <definedName name="IQ_FFO_MEDIAN_EST_THOM" hidden="1">"c4000"</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THOM" hidden="1">"c4004"</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_DATE" hidden="1">"FY_DATE"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PROVIDED_DIVIDEND" hidden="1">"c19252"</definedName>
    <definedName name="IQ_INDEXCONSTITUENT_CLOSEPRICE" hidden="1">"c19241"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"INTEREST_INC_10K"</definedName>
    <definedName name="IQ_INTEREST_INC_10Q" hidden="1">"INTEREST_INC_10Q"</definedName>
    <definedName name="IQ_INTEREST_INC_10Q1" hidden="1">"INTEREST_INC_10Q1"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_DATE" hidden="1">"LTM_DATE"</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"02/27/2017 00:50:32"</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_10K" hidden="1">"NET_INC_10K"</definedName>
    <definedName name="IQ_NET_INC_10Q" hidden="1">"NET_INC_10Q"</definedName>
    <definedName name="IQ_NET_INC_10Q1" hidden="1">"NET_INC_10Q1"</definedName>
    <definedName name="IQ_NET_INC_GROWTH_1" hidden="1">"IQ_NET_INC_GROWTH_1"</definedName>
    <definedName name="IQ_NET_INC_GROWTH_2" hidden="1">"IQ_NET_INC_GROWTH_2"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THOM" hidden="1">"c5274"</definedName>
    <definedName name="IQ_PERCENT_INSURED_FDIC" hidden="1">"c6374"</definedName>
    <definedName name="IQ_PERIODDATE_FDIC" hidden="1">"c13646"</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"IQ_PRETAX_INC"</definedName>
    <definedName name="IQ_PRETAX_INC_10K" hidden="1">"PRETAX_INC_10K"</definedName>
    <definedName name="IQ_PRETAX_INC_10Q" hidden="1">"PRETAX_INC_10Q"</definedName>
    <definedName name="IQ_PRETAX_INC_10Q1" hidden="1">"PRETAX_INC_10Q1"</definedName>
    <definedName name="IQ_PRETAX_RETURN_ASSETS_FDIC" hidden="1">"c6731"</definedName>
    <definedName name="IQ_PRICE_OVER_EPS_EST" hidden="1">"IQ_PRICE_OVER_EPS_EST"</definedName>
    <definedName name="IQ_PRICE_OVER_EPS_EST_1" hidden="1">"IQ_PRICE_OVER_EPS_EST_1"</definedName>
    <definedName name="IQ_PRICEDATETIME" hidden="1">"IQ_PRICEDATETIME"</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"REVENUE_10K"</definedName>
    <definedName name="IQ_REVENUE_10Q" hidden="1">"REVENUE_10Q"</definedName>
    <definedName name="IQ_REVENUE_10Q1" hidden="1">"REVENUE_10Q1"</definedName>
    <definedName name="IQ_REVENUE_EST_1" hidden="1">"IQ_REVENUE_EST_1"</definedName>
    <definedName name="IQ_REVENUE_GROWTH_1" hidden="1">"IQ_REVENUE_GROWTH_1"</definedName>
    <definedName name="IQ_REVENUE_GROWTH_2" hidden="1">"IQ_REVENUE_GROWTH_2"</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RITTEN_OPTION_CONTRACTS_FDIC" hidden="1">"c6509"</definedName>
    <definedName name="IQ_WRITTEN_OPTION_CONTRACTS_FX_RISK_FDIC" hidden="1">"c6514"</definedName>
    <definedName name="IQ_WRITTEN_OPTION_CONTRACTS_NON_FX_IR_FDIC" hidden="1">"c6519"</definedName>
    <definedName name="IQ_YTDMONTH" hidden="1">130000</definedName>
    <definedName name="IsColHidden" hidden="1">FALSE</definedName>
    <definedName name="IsLTMColHidden" hidden="1">FALSE</definedName>
    <definedName name="K2_WBEVMODE" hidden="1">-1</definedName>
    <definedName name="limcount" hidden="1">1</definedName>
    <definedName name="M_PlaceofPath" hidden="1">"F:\CMOTZ\excel\ati\ATI_VDF.XLS"</definedName>
    <definedName name="Million">ARR!$C$55</definedName>
    <definedName name="ModelName" hidden="1">[2]Input_A!$D$17</definedName>
    <definedName name="Pal_Workbook_GUID" hidden="1">"FQR77CMK7EH6QQBPIV24IDD9"</definedName>
    <definedName name="Pal_Workbook_GUID_1" hidden="1">"UCE9NHZ3N6R6SKQCFGDBFQC4"</definedName>
    <definedName name="_xlnm.Print_Area" localSheetId="4">ARR!$A$1:$I$57</definedName>
    <definedName name="_xlnm.Print_Area" localSheetId="8">Capital_Base!$A$1:$I$824</definedName>
    <definedName name="_xlnm.Print_Area" localSheetId="3">Change_Log!$A$1:$G$21</definedName>
    <definedName name="_xlnm.Print_Area" localSheetId="10">Check_C!$A$1:$I$39</definedName>
    <definedName name="_xlnm.Print_Area" localSheetId="9">Depreciation_10yrs!$A$1:$AL$178</definedName>
    <definedName name="_xlnm.Print_Area" localSheetId="7">Operating_Expenses!$A$1:$I$37</definedName>
    <definedName name="_xlnm.Print_Area" localSheetId="6">Revenue!$A$1:$I$153</definedName>
    <definedName name="_xlnm.Print_Area" localSheetId="5">WACC!$A$1:$I$83</definedName>
    <definedName name="_xlnm.Print_Titles" localSheetId="4">ARR!$1:$13</definedName>
    <definedName name="_xlnm.Print_Titles" localSheetId="8">Capital_Base!$1:$13</definedName>
    <definedName name="_xlnm.Print_Titles" localSheetId="9">Depreciation_10yrs!$1:$27</definedName>
    <definedName name="_xlnm.Print_Titles" localSheetId="7">Operating_Expenses!$1:$13</definedName>
    <definedName name="_xlnm.Print_Titles" localSheetId="6">Revenue!$1:$13</definedName>
    <definedName name="_xlnm.Print_Titles" localSheetId="5">WACC!$1:$13</definedName>
    <definedName name="PUB_UserID" hidden="1">"MAYERX"</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Iterations_1" hidden="1">500</definedName>
    <definedName name="RiskNumSimulations" hidden="1">7</definedName>
    <definedName name="RiskNumSimulations_1"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amplingType_1" hidden="1">2</definedName>
    <definedName name="RiskStandardRecalc" hidden="1">1</definedName>
    <definedName name="RiskStandardRecalc_1" hidden="1">2</definedName>
    <definedName name="RiskUpdateDisplay" hidden="1">FALSE</definedName>
    <definedName name="RiskUseDifferentSeedForEachSim" hidden="1">FALSE</definedName>
    <definedName name="RiskUseFixedSeed" hidden="1">TRUE</definedName>
    <definedName name="RiskUseFixedSeed_1" hidden="1">FALSE</definedName>
    <definedName name="RiskUseMultipleCPUs" hidden="1">TRUE</definedName>
    <definedName name="rter" localSheetId="3"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rter" localSheetId="10"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rter" localSheetId="9"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rter" hidden="1">{"fdsup://IBCentral/FAT Viewer?action=UPDATE&amp;creator=factset&amp;DOC_NAME=fat:reuters_annual_source_window.fat&amp;display_string=Audit&amp;DYN_ARGS=TRUE&amp;VAR:ID1=615252&amp;VAR:RCODE=FEBIT&amp;VAR:SDATE=20100699&amp;VAR:FREQ=Y&amp;VAR:RELITEM=RP&amp;VAR:CURRENCY=&amp;VAR:CURRSOURCE=EXSHARE&amp;VA","R:NATFREQ=ANNUAL&amp;VAR:RFIELD=FINALIZED&amp;VAR:DB_TYPE=&amp;VAR:UNITS=M&amp;window=popup&amp;width=450&amp;height=300&amp;START_MAXIMIZED=FALSE"}</definedName>
    <definedName name="SABEXrevision2" hidden="1">231</definedName>
    <definedName name="SAPBEXhrIndnt" hidden="1">1</definedName>
    <definedName name="SAPBEXrevision" hidden="1">1</definedName>
    <definedName name="SAPBEXsysID" hidden="1">"P66"</definedName>
    <definedName name="SAPBEXwbID" hidden="1">"3RCWGI2UXL6U3W2QXXPNPHWQ1"</definedName>
    <definedName name="SAPEXrevision3" hidden="1">231</definedName>
    <definedName name="sapexrevision4" hidden="1">4</definedName>
    <definedName name="sapexwbid4" hidden="1">"3N5E41CVNKXCIZ2S8I4UWT2K0"</definedName>
    <definedName name="SDet_TagList" hidden="1">""</definedName>
    <definedName name="sencount" hidden="1">1</definedName>
    <definedName name="Sht" hidden="1">[2]Input_A!$D$93</definedName>
    <definedName name="ShtRef" hidden="1">[2]Input_A!$D$96</definedName>
    <definedName name="solver_adj" localSheetId="4" hidden="1">ARR!#REF!</definedName>
    <definedName name="solver_adj" localSheetId="7" hidden="1">Operating_Expenses!#REF!</definedName>
    <definedName name="solver_adj" localSheetId="6" hidden="1">Revenue!#REF!</definedName>
    <definedName name="solver_adj" localSheetId="5" hidden="1">WACC!#REF!</definedName>
    <definedName name="solver_cvg" localSheetId="4" hidden="1">0.000001</definedName>
    <definedName name="solver_cvg" localSheetId="7" hidden="1">0.000001</definedName>
    <definedName name="solver_cvg" localSheetId="5" hidden="1">0.000001</definedName>
    <definedName name="solver_drv" localSheetId="4" hidden="1">2</definedName>
    <definedName name="solver_drv" localSheetId="7" hidden="1">2</definedName>
    <definedName name="solver_drv" localSheetId="5" hidden="1">2</definedName>
    <definedName name="solver_drv" hidden="1">1</definedName>
    <definedName name="solver_eng" localSheetId="4" hidden="1">1</definedName>
    <definedName name="solver_eng" localSheetId="7" hidden="1">1</definedName>
    <definedName name="solver_eng" localSheetId="6" hidden="1">1</definedName>
    <definedName name="solver_eng" localSheetId="5" hidden="1">1</definedName>
    <definedName name="solver_est" localSheetId="4" hidden="1">1</definedName>
    <definedName name="solver_est" localSheetId="7" hidden="1">1</definedName>
    <definedName name="solver_est" localSheetId="5" hidden="1">1</definedName>
    <definedName name="solver_est" hidden="1">1</definedName>
    <definedName name="solver_itr" localSheetId="4" hidden="1">35</definedName>
    <definedName name="solver_itr" localSheetId="7" hidden="1">35</definedName>
    <definedName name="solver_itr" localSheetId="5" hidden="1">35</definedName>
    <definedName name="solver_itr" hidden="1">100</definedName>
    <definedName name="solver_lhs1" localSheetId="4" hidden="1">ARR!#REF!</definedName>
    <definedName name="solver_lhs1" localSheetId="7" hidden="1">Operating_Expenses!#REF!</definedName>
    <definedName name="solver_lhs1" localSheetId="6" hidden="1">Revenue!#REF!</definedName>
    <definedName name="solver_lhs1" localSheetId="5" hidden="1">WACC!#REF!</definedName>
    <definedName name="solver_lhs2" localSheetId="4" hidden="1">ARR!#REF!</definedName>
    <definedName name="solver_lhs2" localSheetId="7" hidden="1">Operating_Expenses!#REF!</definedName>
    <definedName name="solver_lhs2" localSheetId="6" hidden="1">Revenue!#REF!</definedName>
    <definedName name="solver_lhs2" localSheetId="5" hidden="1">WACC!#REF!</definedName>
    <definedName name="solver_lhs3" localSheetId="4" hidden="1">ARR!#REF!</definedName>
    <definedName name="solver_lhs3" localSheetId="7" hidden="1">Operating_Expenses!#REF!</definedName>
    <definedName name="solver_lhs3" localSheetId="6" hidden="1">Revenue!#REF!</definedName>
    <definedName name="solver_lhs3" localSheetId="5" hidden="1">WACC!#REF!</definedName>
    <definedName name="solver_lhs4" localSheetId="4" hidden="1">ARR!#REF!</definedName>
    <definedName name="solver_lhs4" localSheetId="7" hidden="1">Operating_Expenses!#REF!</definedName>
    <definedName name="solver_lhs4" localSheetId="6" hidden="1">Revenue!#REF!</definedName>
    <definedName name="solver_lhs4" localSheetId="5" hidden="1">WACC!#REF!</definedName>
    <definedName name="solver_lhs5" localSheetId="4" hidden="1">ARR!#REF!</definedName>
    <definedName name="solver_lhs5" localSheetId="7" hidden="1">Operating_Expenses!#REF!</definedName>
    <definedName name="solver_lhs5" localSheetId="6" hidden="1">Revenue!#REF!</definedName>
    <definedName name="solver_lhs5" localSheetId="5" hidden="1">WACC!#REF!</definedName>
    <definedName name="solver_lhs6" localSheetId="6" hidden="1">Revenue!#REF!</definedName>
    <definedName name="solver_lin" hidden="1">0</definedName>
    <definedName name="solver_mip" localSheetId="4" hidden="1">30</definedName>
    <definedName name="solver_mip" localSheetId="7" hidden="1">30</definedName>
    <definedName name="solver_mip" localSheetId="5" hidden="1">30</definedName>
    <definedName name="solver_mni" localSheetId="4" hidden="1">30</definedName>
    <definedName name="solver_mni" localSheetId="7" hidden="1">30</definedName>
    <definedName name="solver_mni" localSheetId="5" hidden="1">30</definedName>
    <definedName name="solver_mrt" localSheetId="4" hidden="1">0.075</definedName>
    <definedName name="solver_mrt" localSheetId="7" hidden="1">0.075</definedName>
    <definedName name="solver_mrt" localSheetId="5" hidden="1">0.075</definedName>
    <definedName name="solver_msl" localSheetId="4" hidden="1">2</definedName>
    <definedName name="solver_msl" localSheetId="7" hidden="1">2</definedName>
    <definedName name="solver_msl" localSheetId="5" hidden="1">2</definedName>
    <definedName name="solver_neg" localSheetId="4" hidden="1">1</definedName>
    <definedName name="solver_neg" localSheetId="7" hidden="1">1</definedName>
    <definedName name="solver_neg" localSheetId="6" hidden="1">1</definedName>
    <definedName name="solver_neg" localSheetId="5" hidden="1">1</definedName>
    <definedName name="solver_nod" localSheetId="4" hidden="1">15</definedName>
    <definedName name="solver_nod" localSheetId="7" hidden="1">15</definedName>
    <definedName name="solver_nod" localSheetId="5" hidden="1">15</definedName>
    <definedName name="solver_num" localSheetId="4" hidden="1">5</definedName>
    <definedName name="solver_num" localSheetId="7" hidden="1">5</definedName>
    <definedName name="solver_num" localSheetId="6" hidden="1">5</definedName>
    <definedName name="solver_num" localSheetId="5" hidden="1">5</definedName>
    <definedName name="solver_num" hidden="1">6</definedName>
    <definedName name="solver_nwt" localSheetId="4" hidden="1">1</definedName>
    <definedName name="solver_nwt" localSheetId="7" hidden="1">1</definedName>
    <definedName name="solver_nwt" localSheetId="5" hidden="1">1</definedName>
    <definedName name="solver_nwt" hidden="1">1</definedName>
    <definedName name="solver_opt" localSheetId="4" hidden="1">ARR!#REF!</definedName>
    <definedName name="solver_opt" localSheetId="7" hidden="1">Operating_Expenses!#REF!</definedName>
    <definedName name="solver_opt" localSheetId="6" hidden="1">Revenue!#REF!</definedName>
    <definedName name="solver_opt" localSheetId="5" hidden="1">WACC!#REF!</definedName>
    <definedName name="solver_pre" localSheetId="4" hidden="1">0.000001</definedName>
    <definedName name="solver_pre" localSheetId="7" hidden="1">0.000001</definedName>
    <definedName name="solver_pre" localSheetId="5" hidden="1">0.000001</definedName>
    <definedName name="solver_pre" hidden="1">0.000001</definedName>
    <definedName name="solver_rbv" localSheetId="4" hidden="1">2</definedName>
    <definedName name="solver_rbv" localSheetId="7" hidden="1">2</definedName>
    <definedName name="solver_rbv" localSheetId="5" hidden="1">2</definedName>
    <definedName name="solver_rel1" localSheetId="4" hidden="1">2</definedName>
    <definedName name="solver_rel1" localSheetId="7" hidden="1">2</definedName>
    <definedName name="solver_rel1" localSheetId="6" hidden="1">3</definedName>
    <definedName name="solver_rel1" localSheetId="5" hidden="1">2</definedName>
    <definedName name="solver_rel1" hidden="1">1</definedName>
    <definedName name="solver_rel2" localSheetId="4" hidden="1">1</definedName>
    <definedName name="solver_rel2" localSheetId="7" hidden="1">1</definedName>
    <definedName name="solver_rel2" localSheetId="6" hidden="1">1</definedName>
    <definedName name="solver_rel2" localSheetId="5" hidden="1">1</definedName>
    <definedName name="solver_rel2" hidden="1">1</definedName>
    <definedName name="solver_rel3" localSheetId="4" hidden="1">1</definedName>
    <definedName name="solver_rel3" localSheetId="7" hidden="1">1</definedName>
    <definedName name="solver_rel3" localSheetId="6" hidden="1">1</definedName>
    <definedName name="solver_rel3" localSheetId="5" hidden="1">1</definedName>
    <definedName name="solver_rel3" hidden="1">1</definedName>
    <definedName name="solver_rel4" localSheetId="4" hidden="1">1</definedName>
    <definedName name="solver_rel4" localSheetId="7" hidden="1">1</definedName>
    <definedName name="solver_rel4" localSheetId="6" hidden="1">1</definedName>
    <definedName name="solver_rel4" localSheetId="5" hidden="1">1</definedName>
    <definedName name="solver_rel4" hidden="1">4</definedName>
    <definedName name="solver_rel5" localSheetId="4" hidden="1">3</definedName>
    <definedName name="solver_rel5" localSheetId="7" hidden="1">3</definedName>
    <definedName name="solver_rel5" localSheetId="6" hidden="1">3</definedName>
    <definedName name="solver_rel5" localSheetId="5" hidden="1">3</definedName>
    <definedName name="solver_rel5" hidden="1">4</definedName>
    <definedName name="solver_rel6" localSheetId="6" hidden="1">2</definedName>
    <definedName name="solver_rel6" hidden="1">4</definedName>
    <definedName name="solver_rhs1" localSheetId="4" hidden="1">0</definedName>
    <definedName name="solver_rhs1" localSheetId="7" hidden="1">0</definedName>
    <definedName name="solver_rhs1" localSheetId="6" hidden="1">0</definedName>
    <definedName name="solver_rhs1" localSheetId="5" hidden="1">0</definedName>
    <definedName name="solver_rhs1" hidden="1">15</definedName>
    <definedName name="solver_rhs2" localSheetId="4" hidden="1">max_g_p_rate</definedName>
    <definedName name="solver_rhs2" localSheetId="7" hidden="1">max_g_p_rate</definedName>
    <definedName name="solver_rhs2" localSheetId="6" hidden="1">max_g_p_rate</definedName>
    <definedName name="solver_rhs2" localSheetId="5" hidden="1">max_g_p_rate</definedName>
    <definedName name="solver_rhs2" hidden="1">15</definedName>
    <definedName name="solver_rhs3" localSheetId="4" hidden="1">max_var</definedName>
    <definedName name="solver_rhs3" localSheetId="7" hidden="1">max_var</definedName>
    <definedName name="solver_rhs3" localSheetId="6" hidden="1">max_var</definedName>
    <definedName name="solver_rhs3" localSheetId="5" hidden="1">max_var</definedName>
    <definedName name="solver_rhs3" hidden="1">15</definedName>
    <definedName name="solver_rhs4" localSheetId="4" hidden="1">max_g</definedName>
    <definedName name="solver_rhs4" localSheetId="7" hidden="1">max_g</definedName>
    <definedName name="solver_rhs4" localSheetId="6" hidden="1">max_g</definedName>
    <definedName name="solver_rhs4" localSheetId="5" hidden="1">max_g</definedName>
    <definedName name="solver_rhs5" localSheetId="4" hidden="1">min_g</definedName>
    <definedName name="solver_rhs5" localSheetId="7" hidden="1">min_g</definedName>
    <definedName name="solver_rhs5" localSheetId="6" hidden="1">min_g</definedName>
    <definedName name="solver_rhs5" localSheetId="5" hidden="1">min_g</definedName>
    <definedName name="solver_rhs6" localSheetId="6" hidden="1">0</definedName>
    <definedName name="solver_rlx" localSheetId="4" hidden="1">2</definedName>
    <definedName name="solver_rlx" localSheetId="7" hidden="1">2</definedName>
    <definedName name="solver_rlx" localSheetId="5" hidden="1">2</definedName>
    <definedName name="solver_rsd" localSheetId="4" hidden="1">0</definedName>
    <definedName name="solver_rsd" localSheetId="7" hidden="1">0</definedName>
    <definedName name="solver_rsd" localSheetId="5" hidden="1">0</definedName>
    <definedName name="solver_scl" localSheetId="4" hidden="1">1</definedName>
    <definedName name="solver_scl" localSheetId="7" hidden="1">1</definedName>
    <definedName name="solver_scl" localSheetId="5" hidden="1">1</definedName>
    <definedName name="solver_scl" hidden="1">0</definedName>
    <definedName name="solver_sho" localSheetId="4" hidden="1">2</definedName>
    <definedName name="solver_sho" localSheetId="7" hidden="1">2</definedName>
    <definedName name="solver_sho" localSheetId="5" hidden="1">2</definedName>
    <definedName name="solver_sho" hidden="1">0</definedName>
    <definedName name="solver_ssz" localSheetId="4" hidden="1">100</definedName>
    <definedName name="solver_ssz" localSheetId="7" hidden="1">100</definedName>
    <definedName name="solver_ssz" localSheetId="5" hidden="1">100</definedName>
    <definedName name="solver_tim" localSheetId="4" hidden="1">24000</definedName>
    <definedName name="solver_tim" localSheetId="7" hidden="1">24000</definedName>
    <definedName name="solver_tim" localSheetId="5" hidden="1">24000</definedName>
    <definedName name="solver_tim" hidden="1">200</definedName>
    <definedName name="solver_tmp" hidden="1">15</definedName>
    <definedName name="solver_tol" localSheetId="4" hidden="1">0.01</definedName>
    <definedName name="solver_tol" localSheetId="7" hidden="1">0.01</definedName>
    <definedName name="solver_tol" localSheetId="5" hidden="1">0.01</definedName>
    <definedName name="solver_tol" hidden="1">0.05</definedName>
    <definedName name="solver_typ" localSheetId="4" hidden="1">1</definedName>
    <definedName name="solver_typ" localSheetId="7" hidden="1">1</definedName>
    <definedName name="solver_typ" localSheetId="6" hidden="1">1</definedName>
    <definedName name="solver_typ" localSheetId="5" hidden="1">1</definedName>
    <definedName name="solver_typ" hidden="1">3</definedName>
    <definedName name="solver_val" localSheetId="4" hidden="1">0</definedName>
    <definedName name="solver_val" localSheetId="7" hidden="1">0</definedName>
    <definedName name="solver_val" localSheetId="6" hidden="1">0</definedName>
    <definedName name="solver_val" localSheetId="5" hidden="1">0</definedName>
    <definedName name="solver_val" hidden="1">90</definedName>
    <definedName name="solver_ver" localSheetId="4" hidden="1">3</definedName>
    <definedName name="solver_ver" localSheetId="7" hidden="1">3</definedName>
    <definedName name="solver_ver" localSheetId="6" hidden="1">3</definedName>
    <definedName name="solver_ver" localSheetId="5" hidden="1">3</definedName>
    <definedName name="subsection">0.01</definedName>
    <definedName name="Sxn" hidden="1">[2]Input_A!$D$94</definedName>
    <definedName name="xa" localSheetId="3"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xa" localSheetId="10"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xa" localSheetId="9"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xa" hidden="1">{"fdsup://IBCentral/FAT Viewer?action=UPDATE&amp;creator=factset&amp;DOC_NAME=fat:reuters_annual_source_window.fat&amp;display_string=Audit&amp;DYN_ARGS=TRUE&amp;VAR:ID1=621486&amp;VAR:RCODE=FEBIT&amp;VAR:SDATE=20100699&amp;VAR:FREQ=Y&amp;VAR:RELITEM=RP&amp;VAR:CURRENCY=&amp;VAR:CURRSOURCE=EXSHARE&amp;VA","R:NATFREQ=ANNUAL&amp;VAR:RFIELD=FINALIZED&amp;VAR:DB_TYPE=&amp;VAR:UNITS=M&amp;window=popup&amp;width=450&amp;height=300&amp;START_MAXIMIZED=FALSE"}</definedName>
    <definedName name="xs" localSheetId="3"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xs" localSheetId="10"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xs" localSheetId="9"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xs"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xv" localSheetId="3"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xv" localSheetId="10"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xv" localSheetId="9"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xv" hidden="1">{"fdsup://IBCentral/FAT Viewer?action=UPDATE&amp;creator=factset&amp;DOC_NAME=fat:reuters_semi_source_window.fat&amp;display_string=Audit&amp;DYN_ARGS=TRUE&amp;VAR:ID1=643532&amp;VAR:RCODE=QTLE&amp;VAR:SDATE=20100699&amp;VAR:FREQ=FSA&amp;VAR:RELITEM=&amp;VAR:CURRENCY=&amp;VAR:CURRSOURCE=EXSHARE&amp;VAR:N","ATFREQ=FSA&amp;VAR:RFIELD=FINALIZED&amp;VAR:DB_TYPE=&amp;VAR:UNITS=M&amp;window=popup&amp;width=450&amp;height=300&amp;START_MAXIMIZED=FALSE"}</definedName>
    <definedName name="xx" localSheetId="3" hidden="1">{28}</definedName>
    <definedName name="xx" localSheetId="10" hidden="1">{28}</definedName>
    <definedName name="xx" localSheetId="9" hidden="1">{28}</definedName>
    <definedName name="xx" hidden="1">{28}</definedName>
    <definedName name="xy" localSheetId="3"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xy" localSheetId="10"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xy" localSheetId="9"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xy" hidden="1">{"fdsup://IBCentral/FAT Viewer?action=UPDATE&amp;creator=factset&amp;DOC_NAME=fat:reuters_semi_source_window.fat&amp;display_string=Audit&amp;DYN_ARGS=TRUE&amp;VAR:ID1=643532&amp;VAR:RCODE=CMNEQ&amp;VAR:SDATE=20100699&amp;VAR:FREQ=FSA&amp;VAR:RELITEM=&amp;VAR:CURRENCY=&amp;VAR:CURRSOURCE=EXSHARE&amp;VAR:","NATFREQ=FSA&amp;VAR:RFIELD=FINALIZED&amp;VAR:DB_TYPE=&amp;VAR:UNITS=M&amp;window=popup&amp;width=450&amp;height=300&amp;START_MAXIMIZED=FALSE"}</definedName>
    <definedName name="xz" localSheetId="3"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xz" localSheetId="10"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xz" localSheetId="9"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xz" hidden="1">{"fdsup://IBCentral/FAT Viewer?action=UPDATE&amp;creator=factset&amp;DOC_NAME=fat:reuters_annual_pshs_src_window.fat&amp;display_string=Audit&amp;DYN_ARGS=TRUE&amp;VAR:ID1=615252&amp;VAR:RCODE=FDSEPS&amp;VAR:SDATE=20100699&amp;VAR:FREQ=Y&amp;VAR:RELITEM=RP&amp;VAR:CURRENCY=&amp;VAR:CURRSOURCE=EXSHARE","&amp;VAR:NATFREQ=ANNUAL&amp;VAR:RFIELD=FINALIZED&amp;VAR:DB_TYPE=&amp;VAR:UNITS=M&amp;window=popup&amp;width=450&amp;height=300&amp;START_MAXIMIZED=FALSE"}</definedName>
    <definedName name="yty" localSheetId="3"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yty" localSheetId="10"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yty" localSheetId="9"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 name="yty" hidden="1">{"fdsup://IBCentral/FAT Viewer?action=UPDATE&amp;creator=factset&amp;DOC_NAME=fat:reuters_semi_source_window.fat&amp;display_string=Audit&amp;DYN_ARGS=TRUE&amp;VAR:ID1=609701&amp;VAR:RCODE=QTLE&amp;VAR:SDATE=20101299&amp;VAR:FREQ=FSA&amp;VAR:RELITEM=&amp;VAR:CURRENCY=&amp;VAR:CURRSOURCE=EXSHARE&amp;VAR:N","ATFREQ=FSA&amp;VAR:RFIELD=FINALIZED&amp;VAR:DB_TYPE=&amp;VAR:UNITS=M&amp;window=popup&amp;width=450&amp;height=300&amp;START_MAXIMIZED=FALSE"}</definedName>
  </definedNames>
  <calcPr calcId="145621"/>
</workbook>
</file>

<file path=xl/calcChain.xml><?xml version="1.0" encoding="utf-8"?>
<calcChain xmlns="http://schemas.openxmlformats.org/spreadsheetml/2006/main">
  <c r="A1" i="17" l="1"/>
  <c r="B2" i="17"/>
  <c r="A2" i="17" s="1"/>
  <c r="A17" i="17" s="1"/>
  <c r="B6" i="17"/>
  <c r="B18" i="17"/>
  <c r="K18" i="17"/>
  <c r="L18" i="17"/>
  <c r="M18" i="17"/>
  <c r="N18" i="17"/>
  <c r="O18" i="17"/>
  <c r="P18" i="17"/>
  <c r="Q18" i="17"/>
  <c r="R18" i="17"/>
  <c r="S18" i="17" s="1"/>
  <c r="T18" i="17" s="1"/>
  <c r="U18" i="17" s="1"/>
  <c r="B19" i="17"/>
  <c r="K19" i="17"/>
  <c r="L19" i="17"/>
  <c r="M19" i="17"/>
  <c r="N19" i="17"/>
  <c r="B20" i="17"/>
  <c r="K20" i="17"/>
  <c r="L20" i="17"/>
  <c r="M20" i="17"/>
  <c r="N20" i="17"/>
  <c r="O19" i="17" s="1"/>
  <c r="O20" i="17"/>
  <c r="P19" i="17" s="1"/>
  <c r="P20" i="17"/>
  <c r="Q19" i="17" s="1"/>
  <c r="Q20" i="17" s="1"/>
  <c r="R19" i="17" s="1"/>
  <c r="R20" i="17" s="1"/>
  <c r="S19" i="17" s="1"/>
  <c r="S20" i="17" s="1"/>
  <c r="T19" i="17" s="1"/>
  <c r="T20" i="17" s="1"/>
  <c r="U19" i="17" s="1"/>
  <c r="U20" i="17" s="1"/>
  <c r="B22" i="17"/>
  <c r="L22" i="17"/>
  <c r="M22" i="17"/>
  <c r="N22" i="17"/>
  <c r="O22" i="17"/>
  <c r="P22" i="17" s="1"/>
  <c r="Q22" i="17" s="1"/>
  <c r="R22" i="17" s="1"/>
  <c r="S22" i="17" s="1"/>
  <c r="T22" i="17"/>
  <c r="U22" i="17"/>
  <c r="B23" i="17"/>
  <c r="L23" i="17"/>
  <c r="M23" i="17"/>
  <c r="N23" i="17"/>
  <c r="O23" i="17"/>
  <c r="P23" i="17" s="1"/>
  <c r="Q23" i="17"/>
  <c r="R23" i="17"/>
  <c r="S23" i="17"/>
  <c r="T23" i="17"/>
  <c r="U23" i="17" s="1"/>
  <c r="B27" i="17"/>
  <c r="L27" i="17"/>
  <c r="M27" i="17"/>
  <c r="N27" i="17"/>
  <c r="P27" i="17"/>
  <c r="Q27" i="17"/>
  <c r="R27" i="17" s="1"/>
  <c r="S27" i="17" s="1"/>
  <c r="T27" i="17" s="1"/>
  <c r="U27" i="17" s="1"/>
  <c r="L28" i="17"/>
  <c r="M28" i="17"/>
  <c r="N28" i="17" s="1"/>
  <c r="O28" i="17" s="1"/>
  <c r="P28" i="17" s="1"/>
  <c r="Q28" i="17" s="1"/>
  <c r="R28" i="17" s="1"/>
  <c r="S28" i="17" s="1"/>
  <c r="T28" i="17" s="1"/>
  <c r="U28" i="17" s="1"/>
  <c r="B30" i="17"/>
  <c r="D30" i="17"/>
  <c r="L49" i="17" s="1"/>
  <c r="D31" i="17"/>
  <c r="L31" i="17" s="1"/>
  <c r="B35" i="17"/>
  <c r="B49" i="17" s="1"/>
  <c r="B132" i="17" s="1"/>
  <c r="L35" i="17"/>
  <c r="M35" i="17"/>
  <c r="N35" i="17"/>
  <c r="B36" i="17"/>
  <c r="L36" i="17"/>
  <c r="M36" i="17"/>
  <c r="N36" i="17"/>
  <c r="B37" i="17"/>
  <c r="B38" i="17"/>
  <c r="L38" i="17"/>
  <c r="L174" i="17" s="1"/>
  <c r="M38" i="17"/>
  <c r="M174" i="17" s="1"/>
  <c r="N38" i="17"/>
  <c r="N174" i="17" s="1"/>
  <c r="B39" i="17"/>
  <c r="B140" i="17" s="1"/>
  <c r="L39" i="17"/>
  <c r="M39" i="17"/>
  <c r="N39" i="17"/>
  <c r="B40" i="17"/>
  <c r="L40" i="17"/>
  <c r="M40" i="17"/>
  <c r="N40" i="17"/>
  <c r="B41" i="17"/>
  <c r="B43" i="17"/>
  <c r="L43" i="17"/>
  <c r="M43" i="17"/>
  <c r="N43" i="17"/>
  <c r="B48" i="17"/>
  <c r="B50" i="17"/>
  <c r="B51" i="17"/>
  <c r="H67" i="17"/>
  <c r="B78" i="17"/>
  <c r="L78" i="17"/>
  <c r="B81" i="17"/>
  <c r="B111" i="17" s="1"/>
  <c r="C84" i="17"/>
  <c r="C85" i="17"/>
  <c r="C86" i="17"/>
  <c r="C87" i="17"/>
  <c r="C88" i="17"/>
  <c r="C89" i="17"/>
  <c r="C90" i="17"/>
  <c r="C91" i="17"/>
  <c r="C92" i="17"/>
  <c r="C93" i="17"/>
  <c r="B97" i="17"/>
  <c r="L111" i="17"/>
  <c r="L112" i="17"/>
  <c r="L125" i="17" s="1"/>
  <c r="B114" i="17"/>
  <c r="B126" i="17" s="1"/>
  <c r="B119" i="17"/>
  <c r="C119" i="17"/>
  <c r="C120" i="17"/>
  <c r="B121" i="17"/>
  <c r="C121" i="17"/>
  <c r="L121" i="17"/>
  <c r="C122" i="17"/>
  <c r="C123" i="17"/>
  <c r="C124" i="17"/>
  <c r="C125" i="17"/>
  <c r="C126" i="17"/>
  <c r="C128" i="17"/>
  <c r="C132" i="17"/>
  <c r="L134" i="17"/>
  <c r="B137" i="17"/>
  <c r="B138" i="17"/>
  <c r="B139" i="17"/>
  <c r="L140" i="17"/>
  <c r="B141" i="17"/>
  <c r="B148" i="17"/>
  <c r="C153" i="17"/>
  <c r="C154" i="17"/>
  <c r="B156" i="17"/>
  <c r="B161" i="17"/>
  <c r="B165" i="17"/>
  <c r="K3" i="17" s="1"/>
  <c r="B174" i="17"/>
  <c r="B172" i="17" s="1"/>
  <c r="C174" i="17"/>
  <c r="C172" i="17" s="1"/>
  <c r="B175" i="17"/>
  <c r="B176" i="17"/>
  <c r="K4" i="17" s="1"/>
  <c r="C176" i="17"/>
  <c r="L119" i="17" l="1"/>
  <c r="L132" i="17"/>
  <c r="L41" i="17"/>
  <c r="L153" i="17" s="1"/>
  <c r="M41" i="17"/>
  <c r="M153" i="17" s="1"/>
  <c r="N41" i="17"/>
  <c r="B120" i="17"/>
  <c r="B62" i="17"/>
  <c r="B64" i="17" s="1"/>
  <c r="K2" i="17"/>
  <c r="B157" i="17"/>
  <c r="M134" i="17"/>
  <c r="L51" i="17"/>
  <c r="L150" i="17"/>
  <c r="L151" i="17" s="1"/>
  <c r="B109" i="17"/>
  <c r="B124" i="17"/>
  <c r="B67" i="17"/>
  <c r="B84" i="17" s="1"/>
  <c r="B98" i="17" s="1"/>
  <c r="B52" i="17"/>
  <c r="L81" i="17"/>
  <c r="M31" i="17"/>
  <c r="L32" i="17"/>
  <c r="L98" i="17" s="1"/>
  <c r="L164" i="17"/>
  <c r="B83" i="17"/>
  <c r="B116" i="17"/>
  <c r="B128" i="17" s="1"/>
  <c r="B142" i="17"/>
  <c r="B122" i="17"/>
  <c r="B169" i="17"/>
  <c r="B171" i="17"/>
  <c r="B125" i="17"/>
  <c r="O39" i="17"/>
  <c r="A25" i="17"/>
  <c r="A46" i="17" s="1"/>
  <c r="A146" i="17" s="1"/>
  <c r="B13" i="14"/>
  <c r="M44" i="17" l="1"/>
  <c r="L156" i="17"/>
  <c r="L44" i="17"/>
  <c r="O35" i="17"/>
  <c r="O36" i="17" s="1"/>
  <c r="N153" i="17"/>
  <c r="N44" i="17"/>
  <c r="L109" i="17"/>
  <c r="L171" i="17"/>
  <c r="N31" i="17"/>
  <c r="M32" i="17"/>
  <c r="M49" i="17" s="1"/>
  <c r="M81" i="17" s="1"/>
  <c r="L169" i="17"/>
  <c r="M111" i="17"/>
  <c r="L161" i="17"/>
  <c r="L162" i="17" s="1"/>
  <c r="L165" i="17" s="1"/>
  <c r="L122" i="17"/>
  <c r="B68" i="17"/>
  <c r="B85" i="17" s="1"/>
  <c r="B99" i="17" s="1"/>
  <c r="B53" i="17"/>
  <c r="L84" i="17"/>
  <c r="L62" i="17"/>
  <c r="M52" i="17"/>
  <c r="B95" i="17"/>
  <c r="B112" i="17"/>
  <c r="B170" i="17"/>
  <c r="B123" i="17"/>
  <c r="B26" i="14"/>
  <c r="B21" i="14"/>
  <c r="B22" i="14"/>
  <c r="B20" i="14"/>
  <c r="B19" i="14"/>
  <c r="H44" i="17" l="1"/>
  <c r="N32" i="17"/>
  <c r="N49" i="17" s="1"/>
  <c r="N164" i="17" s="1"/>
  <c r="O31" i="17"/>
  <c r="L3" i="17"/>
  <c r="M85" i="17"/>
  <c r="N52" i="17"/>
  <c r="M122" i="17"/>
  <c r="M169" i="17"/>
  <c r="M161" i="17"/>
  <c r="M162" i="17" s="1"/>
  <c r="L124" i="17"/>
  <c r="L64" i="17"/>
  <c r="L120" i="17"/>
  <c r="L133" i="17"/>
  <c r="L135" i="17" s="1"/>
  <c r="N111" i="17"/>
  <c r="L95" i="17"/>
  <c r="L170" i="17"/>
  <c r="L172" i="17" s="1"/>
  <c r="L175" i="17" s="1"/>
  <c r="L176" i="17" s="1"/>
  <c r="B54" i="17"/>
  <c r="B69" i="17"/>
  <c r="B86" i="17" s="1"/>
  <c r="B100" i="17" s="1"/>
  <c r="M51" i="17"/>
  <c r="M132" i="17"/>
  <c r="M150" i="17"/>
  <c r="M151" i="17" s="1"/>
  <c r="M156" i="17" s="1"/>
  <c r="M119" i="17"/>
  <c r="M98" i="17"/>
  <c r="M164" i="17"/>
  <c r="B25" i="14"/>
  <c r="B18" i="14"/>
  <c r="L137" i="17" l="1"/>
  <c r="L4" i="17"/>
  <c r="N53" i="17"/>
  <c r="M84" i="17"/>
  <c r="M62" i="17"/>
  <c r="B70" i="17"/>
  <c r="B87" i="17" s="1"/>
  <c r="B101" i="17" s="1"/>
  <c r="B55" i="17"/>
  <c r="M165" i="17"/>
  <c r="N119" i="17"/>
  <c r="N51" i="17"/>
  <c r="N150" i="17"/>
  <c r="N151" i="17" s="1"/>
  <c r="N156" i="17" s="1"/>
  <c r="N132" i="17"/>
  <c r="N85" i="17"/>
  <c r="O52" i="17"/>
  <c r="N98" i="17"/>
  <c r="O32" i="17"/>
  <c r="O38" i="17" s="1"/>
  <c r="P31" i="17"/>
  <c r="M112" i="17"/>
  <c r="L123" i="17"/>
  <c r="L139" i="17" s="1"/>
  <c r="L114" i="17"/>
  <c r="N81" i="17"/>
  <c r="B16" i="14"/>
  <c r="M125" i="17" l="1"/>
  <c r="M140" i="17"/>
  <c r="M64" i="17"/>
  <c r="M68" i="17" s="1"/>
  <c r="M120" i="17"/>
  <c r="M133" i="17"/>
  <c r="M135" i="17" s="1"/>
  <c r="O49" i="17"/>
  <c r="M95" i="17"/>
  <c r="M170" i="17"/>
  <c r="O98" i="17"/>
  <c r="N84" i="17"/>
  <c r="O54" i="17"/>
  <c r="N62" i="17"/>
  <c r="B56" i="17"/>
  <c r="B71" i="17"/>
  <c r="B88" i="17" s="1"/>
  <c r="B102" i="17" s="1"/>
  <c r="O53" i="17"/>
  <c r="N86" i="17"/>
  <c r="O174" i="17"/>
  <c r="O40" i="17"/>
  <c r="O41" i="17" s="1"/>
  <c r="M3" i="17"/>
  <c r="N161" i="17"/>
  <c r="N162" i="17" s="1"/>
  <c r="N165" i="17" s="1"/>
  <c r="N3" i="17" s="1"/>
  <c r="N169" i="17"/>
  <c r="N122" i="17"/>
  <c r="O111" i="17"/>
  <c r="L141" i="17"/>
  <c r="L142" i="17" s="1"/>
  <c r="L126" i="17"/>
  <c r="L128" i="17" s="1"/>
  <c r="L116" i="17"/>
  <c r="Q31" i="17"/>
  <c r="P32" i="17"/>
  <c r="P52" i="17"/>
  <c r="O85" i="17"/>
  <c r="B34" i="14"/>
  <c r="L144" i="17" l="1"/>
  <c r="P35" i="17"/>
  <c r="O153" i="17"/>
  <c r="P39" i="17"/>
  <c r="Q52" i="17"/>
  <c r="P85" i="17"/>
  <c r="P49" i="17"/>
  <c r="O119" i="17"/>
  <c r="O132" i="17"/>
  <c r="O51" i="17"/>
  <c r="O150" i="17"/>
  <c r="O151" i="17" s="1"/>
  <c r="O164" i="17"/>
  <c r="O81" i="17"/>
  <c r="P54" i="17"/>
  <c r="O87" i="17"/>
  <c r="P98" i="17"/>
  <c r="O86" i="17"/>
  <c r="P53" i="17"/>
  <c r="M143" i="17"/>
  <c r="M99" i="17"/>
  <c r="M78" i="17"/>
  <c r="N68" i="17"/>
  <c r="Q32" i="17"/>
  <c r="R31" i="17"/>
  <c r="N95" i="17"/>
  <c r="N170" i="17"/>
  <c r="N64" i="17"/>
  <c r="N133" i="17"/>
  <c r="N120" i="17"/>
  <c r="L154" i="17"/>
  <c r="L157" i="17" s="1"/>
  <c r="L129" i="17"/>
  <c r="B57" i="17"/>
  <c r="B72" i="17"/>
  <c r="B89" i="17" s="1"/>
  <c r="B103" i="17" s="1"/>
  <c r="M123" i="17"/>
  <c r="A1" i="14"/>
  <c r="Q98" i="17" l="1"/>
  <c r="N69" i="17"/>
  <c r="N78" i="17" s="1"/>
  <c r="O156" i="17"/>
  <c r="O122" i="17"/>
  <c r="O161" i="17"/>
  <c r="O162" i="17" s="1"/>
  <c r="O165" i="17" s="1"/>
  <c r="O169" i="17"/>
  <c r="P111" i="17"/>
  <c r="N123" i="17"/>
  <c r="P36" i="17"/>
  <c r="P38" i="17" s="1"/>
  <c r="R52" i="17"/>
  <c r="Q85" i="17"/>
  <c r="N134" i="17"/>
  <c r="N135" i="17" s="1"/>
  <c r="M121" i="17"/>
  <c r="M137" i="17"/>
  <c r="O84" i="17"/>
  <c r="P55" i="17"/>
  <c r="O62" i="17"/>
  <c r="Q49" i="17"/>
  <c r="P119" i="17"/>
  <c r="P132" i="17"/>
  <c r="P51" i="17"/>
  <c r="P150" i="17"/>
  <c r="P151" i="17" s="1"/>
  <c r="P164" i="17"/>
  <c r="P81" i="17"/>
  <c r="Q111" i="17" s="1"/>
  <c r="L2" i="17"/>
  <c r="M109" i="17"/>
  <c r="M171" i="17"/>
  <c r="M172" i="17" s="1"/>
  <c r="M175" i="17" s="1"/>
  <c r="M176" i="17" s="1"/>
  <c r="P86" i="17"/>
  <c r="Q53" i="17"/>
  <c r="B73" i="17"/>
  <c r="B90" i="17" s="1"/>
  <c r="B104" i="17" s="1"/>
  <c r="B58" i="17"/>
  <c r="N99" i="17"/>
  <c r="O68" i="17"/>
  <c r="O69" i="17"/>
  <c r="S31" i="17"/>
  <c r="R32" i="17"/>
  <c r="P87" i="17"/>
  <c r="Q54" i="17"/>
  <c r="B2" i="14"/>
  <c r="R98" i="17" l="1"/>
  <c r="N100" i="17"/>
  <c r="N109" i="17" s="1"/>
  <c r="O112" i="17" s="1"/>
  <c r="O3" i="17"/>
  <c r="M124" i="17"/>
  <c r="M139" i="17" s="1"/>
  <c r="M114" i="17"/>
  <c r="N112" i="17"/>
  <c r="R85" i="17"/>
  <c r="S52" i="17"/>
  <c r="R49" i="17"/>
  <c r="Q119" i="17"/>
  <c r="Q51" i="17"/>
  <c r="Q150" i="17"/>
  <c r="Q151" i="17" s="1"/>
  <c r="Q132" i="17"/>
  <c r="Q81" i="17"/>
  <c r="R111" i="17" s="1"/>
  <c r="Q164" i="17"/>
  <c r="N121" i="17"/>
  <c r="O134" i="17"/>
  <c r="N137" i="17"/>
  <c r="Q55" i="17"/>
  <c r="P88" i="17"/>
  <c r="O95" i="17"/>
  <c r="O170" i="17"/>
  <c r="P69" i="17"/>
  <c r="R53" i="17"/>
  <c r="Q86" i="17"/>
  <c r="P122" i="17"/>
  <c r="P161" i="17"/>
  <c r="P162" i="17" s="1"/>
  <c r="P165" i="17" s="1"/>
  <c r="P3" i="17" s="1"/>
  <c r="P169" i="17"/>
  <c r="P68" i="17"/>
  <c r="O99" i="17"/>
  <c r="P174" i="17"/>
  <c r="P40" i="17"/>
  <c r="P41" i="17" s="1"/>
  <c r="T31" i="17"/>
  <c r="S32" i="17"/>
  <c r="P62" i="17"/>
  <c r="Q56" i="17"/>
  <c r="P84" i="17"/>
  <c r="B59" i="17"/>
  <c r="B74" i="17"/>
  <c r="B91" i="17" s="1"/>
  <c r="B105" i="17" s="1"/>
  <c r="Q87" i="17"/>
  <c r="R54" i="17"/>
  <c r="M4" i="17"/>
  <c r="O64" i="17"/>
  <c r="O70" i="17" s="1"/>
  <c r="O78" i="17" s="1"/>
  <c r="O120" i="17"/>
  <c r="O133" i="17"/>
  <c r="B24" i="14"/>
  <c r="B23" i="14"/>
  <c r="N171" i="17" l="1"/>
  <c r="N172" i="17" s="1"/>
  <c r="N175" i="17" s="1"/>
  <c r="N176" i="17" s="1"/>
  <c r="N4" i="17" s="1"/>
  <c r="S98" i="17"/>
  <c r="O100" i="17"/>
  <c r="P100" i="17" s="1"/>
  <c r="O135" i="17"/>
  <c r="O123" i="17"/>
  <c r="O125" i="17"/>
  <c r="O140" i="17"/>
  <c r="B75" i="17"/>
  <c r="B92" i="17" s="1"/>
  <c r="B106" i="17" s="1"/>
  <c r="B60" i="17"/>
  <c r="B76" i="17" s="1"/>
  <c r="B93" i="17" s="1"/>
  <c r="B107" i="17" s="1"/>
  <c r="R55" i="17"/>
  <c r="Q88" i="17"/>
  <c r="Q122" i="17"/>
  <c r="Q161" i="17"/>
  <c r="Q162" i="17" s="1"/>
  <c r="Q165" i="17" s="1"/>
  <c r="Q3" i="17" s="1"/>
  <c r="Q169" i="17"/>
  <c r="Q69" i="17"/>
  <c r="N140" i="17"/>
  <c r="N125" i="17"/>
  <c r="R86" i="17"/>
  <c r="S53" i="17"/>
  <c r="M126" i="17"/>
  <c r="M128" i="17" s="1"/>
  <c r="M141" i="17"/>
  <c r="M142" i="17" s="1"/>
  <c r="U31" i="17"/>
  <c r="T32" i="17"/>
  <c r="O121" i="17"/>
  <c r="P134" i="17"/>
  <c r="S85" i="17"/>
  <c r="T52" i="17"/>
  <c r="O137" i="17"/>
  <c r="S54" i="17"/>
  <c r="R87" i="17"/>
  <c r="P170" i="17"/>
  <c r="P95" i="17"/>
  <c r="Q68" i="17"/>
  <c r="P99" i="17"/>
  <c r="N124" i="17"/>
  <c r="N139" i="17" s="1"/>
  <c r="N114" i="17"/>
  <c r="R56" i="17"/>
  <c r="Q89" i="17"/>
  <c r="Q39" i="17"/>
  <c r="Q62" i="17"/>
  <c r="R57" i="17"/>
  <c r="Q84" i="17"/>
  <c r="S49" i="17"/>
  <c r="R150" i="17"/>
  <c r="R151" i="17" s="1"/>
  <c r="R51" i="17"/>
  <c r="R119" i="17"/>
  <c r="R132" i="17"/>
  <c r="R81" i="17"/>
  <c r="S111" i="17" s="1"/>
  <c r="R164" i="17"/>
  <c r="Q35" i="17"/>
  <c r="P153" i="17"/>
  <c r="P156" i="17" s="1"/>
  <c r="O101" i="17"/>
  <c r="P70" i="17"/>
  <c r="P64" i="17"/>
  <c r="P71" i="17" s="1"/>
  <c r="P120" i="17"/>
  <c r="P133" i="17"/>
  <c r="M116" i="17"/>
  <c r="B12" i="14"/>
  <c r="T98" i="17" l="1"/>
  <c r="O109" i="17"/>
  <c r="O124" i="17" s="1"/>
  <c r="O139" i="17" s="1"/>
  <c r="M129" i="17"/>
  <c r="S58" i="17"/>
  <c r="R62" i="17"/>
  <c r="R84" i="17"/>
  <c r="M144" i="17"/>
  <c r="N143" i="17"/>
  <c r="Q100" i="17"/>
  <c r="R69" i="17"/>
  <c r="Q36" i="17"/>
  <c r="Q38" i="17" s="1"/>
  <c r="S86" i="17"/>
  <c r="T53" i="17"/>
  <c r="N126" i="17"/>
  <c r="N128" i="17" s="1"/>
  <c r="N141" i="17"/>
  <c r="N142" i="17" s="1"/>
  <c r="P135" i="17"/>
  <c r="Q170" i="17"/>
  <c r="Q95" i="17"/>
  <c r="S56" i="17"/>
  <c r="R89" i="17"/>
  <c r="T54" i="17"/>
  <c r="S87" i="17"/>
  <c r="M154" i="17"/>
  <c r="M157" i="17" s="1"/>
  <c r="R122" i="17"/>
  <c r="R169" i="17"/>
  <c r="R161" i="17"/>
  <c r="R162" i="17" s="1"/>
  <c r="R165" i="17" s="1"/>
  <c r="R3" i="17" s="1"/>
  <c r="S57" i="17"/>
  <c r="R90" i="17"/>
  <c r="O171" i="17"/>
  <c r="O172" i="17" s="1"/>
  <c r="O175" i="17" s="1"/>
  <c r="O176" i="17" s="1"/>
  <c r="P102" i="17"/>
  <c r="Q71" i="17"/>
  <c r="P101" i="17"/>
  <c r="Q70" i="17"/>
  <c r="Q64" i="17"/>
  <c r="Q120" i="17"/>
  <c r="Q133" i="17"/>
  <c r="R68" i="17"/>
  <c r="Q99" i="17"/>
  <c r="T85" i="17"/>
  <c r="U52" i="17"/>
  <c r="U32" i="17"/>
  <c r="P123" i="17"/>
  <c r="S51" i="17"/>
  <c r="T49" i="17"/>
  <c r="S119" i="17"/>
  <c r="S150" i="17"/>
  <c r="S151" i="17" s="1"/>
  <c r="S132" i="17"/>
  <c r="S164" i="17"/>
  <c r="S81" i="17"/>
  <c r="P78" i="17"/>
  <c r="R88" i="17"/>
  <c r="S55" i="17"/>
  <c r="N116" i="17"/>
  <c r="N154" i="17" s="1"/>
  <c r="N157" i="17" s="1"/>
  <c r="N2" i="17" s="1"/>
  <c r="B15" i="14"/>
  <c r="U98" i="17" l="1"/>
  <c r="H98" i="17" s="1"/>
  <c r="O114" i="17"/>
  <c r="O116" i="17" s="1"/>
  <c r="O154" i="17" s="1"/>
  <c r="O157" i="17" s="1"/>
  <c r="O2" i="17" s="1"/>
  <c r="P112" i="17"/>
  <c r="P140" i="17" s="1"/>
  <c r="N129" i="17"/>
  <c r="P171" i="17"/>
  <c r="P172" i="17" s="1"/>
  <c r="P175" i="17" s="1"/>
  <c r="P176" i="17" s="1"/>
  <c r="P4" i="17" s="1"/>
  <c r="Q72" i="17"/>
  <c r="Q103" i="17" s="1"/>
  <c r="T51" i="17"/>
  <c r="U49" i="17"/>
  <c r="T119" i="17"/>
  <c r="T150" i="17"/>
  <c r="T151" i="17" s="1"/>
  <c r="T132" i="17"/>
  <c r="T81" i="17"/>
  <c r="U111" i="17" s="1"/>
  <c r="T164" i="17"/>
  <c r="T57" i="17"/>
  <c r="S90" i="17"/>
  <c r="Q40" i="17"/>
  <c r="Q174" i="17"/>
  <c r="S62" i="17"/>
  <c r="T59" i="17"/>
  <c r="S84" i="17"/>
  <c r="R99" i="17"/>
  <c r="S68" i="17"/>
  <c r="Q101" i="17"/>
  <c r="R70" i="17"/>
  <c r="N144" i="17"/>
  <c r="O143" i="17"/>
  <c r="O4" i="17"/>
  <c r="R95" i="17"/>
  <c r="R170" i="17"/>
  <c r="S122" i="17"/>
  <c r="S169" i="17"/>
  <c r="S161" i="17"/>
  <c r="S162" i="17" s="1"/>
  <c r="S165" i="17" s="1"/>
  <c r="S3" i="17" s="1"/>
  <c r="T111" i="17"/>
  <c r="U54" i="17"/>
  <c r="T87" i="17"/>
  <c r="S88" i="17"/>
  <c r="T55" i="17"/>
  <c r="P109" i="17"/>
  <c r="T56" i="17"/>
  <c r="S89" i="17"/>
  <c r="U53" i="17"/>
  <c r="T86" i="17"/>
  <c r="S69" i="17"/>
  <c r="R100" i="17"/>
  <c r="R120" i="17"/>
  <c r="R64" i="17"/>
  <c r="R133" i="17"/>
  <c r="M2" i="17"/>
  <c r="R71" i="17"/>
  <c r="Q102" i="17"/>
  <c r="P121" i="17"/>
  <c r="Q134" i="17"/>
  <c r="Q135" i="17" s="1"/>
  <c r="P137" i="17"/>
  <c r="U85" i="17"/>
  <c r="H85" i="17" s="1"/>
  <c r="H52" i="17"/>
  <c r="Q123" i="17"/>
  <c r="T58" i="17"/>
  <c r="S91" i="17"/>
  <c r="B33" i="14"/>
  <c r="O126" i="17" l="1"/>
  <c r="O128" i="17" s="1"/>
  <c r="O129" i="17" s="1"/>
  <c r="O141" i="17"/>
  <c r="O142" i="17" s="1"/>
  <c r="O144" i="17" s="1"/>
  <c r="P125" i="17"/>
  <c r="Q171" i="17"/>
  <c r="Q172" i="17" s="1"/>
  <c r="Q175" i="17" s="1"/>
  <c r="Q176" i="17" s="1"/>
  <c r="R72" i="17"/>
  <c r="R103" i="17" s="1"/>
  <c r="Q78" i="17"/>
  <c r="R73" i="17" s="1"/>
  <c r="H111" i="17"/>
  <c r="R123" i="17"/>
  <c r="Q109" i="17"/>
  <c r="R112" i="17" s="1"/>
  <c r="S100" i="17"/>
  <c r="T69" i="17"/>
  <c r="R39" i="17"/>
  <c r="U51" i="17"/>
  <c r="U150" i="17"/>
  <c r="U151" i="17" s="1"/>
  <c r="U119" i="17"/>
  <c r="U132" i="17"/>
  <c r="H49" i="17"/>
  <c r="U164" i="17"/>
  <c r="U81" i="17"/>
  <c r="U87" i="17"/>
  <c r="H87" i="17" s="1"/>
  <c r="H54" i="17"/>
  <c r="U58" i="17"/>
  <c r="T91" i="17"/>
  <c r="S99" i="17"/>
  <c r="T68" i="17"/>
  <c r="U86" i="17"/>
  <c r="H86" i="17" s="1"/>
  <c r="H53" i="17"/>
  <c r="U55" i="17"/>
  <c r="T88" i="17"/>
  <c r="P124" i="17"/>
  <c r="P139" i="17" s="1"/>
  <c r="P114" i="17"/>
  <c r="P116" i="17" s="1"/>
  <c r="Q112" i="17"/>
  <c r="S120" i="17"/>
  <c r="S64" i="17"/>
  <c r="S133" i="17"/>
  <c r="S95" i="17"/>
  <c r="S170" i="17"/>
  <c r="T169" i="17"/>
  <c r="T122" i="17"/>
  <c r="T161" i="17"/>
  <c r="T162" i="17" s="1"/>
  <c r="T165" i="17" s="1"/>
  <c r="T3" i="17" s="1"/>
  <c r="R101" i="17"/>
  <c r="S70" i="17"/>
  <c r="U60" i="17"/>
  <c r="T84" i="17"/>
  <c r="T62" i="17"/>
  <c r="R102" i="17"/>
  <c r="S71" i="17"/>
  <c r="T89" i="17"/>
  <c r="U56" i="17"/>
  <c r="H56" i="17" s="1"/>
  <c r="Q41" i="17"/>
  <c r="U59" i="17"/>
  <c r="H59" i="17" s="1"/>
  <c r="T92" i="17"/>
  <c r="U57" i="17"/>
  <c r="T90" i="17"/>
  <c r="A2" i="14"/>
  <c r="A6" i="14" s="1"/>
  <c r="P143" i="17" l="1"/>
  <c r="Q121" i="17"/>
  <c r="Q137" i="17"/>
  <c r="R134" i="17"/>
  <c r="R135" i="17" s="1"/>
  <c r="S72" i="17"/>
  <c r="P154" i="17"/>
  <c r="P157" i="17" s="1"/>
  <c r="S123" i="17"/>
  <c r="U89" i="17"/>
  <c r="H89" i="17" s="1"/>
  <c r="R140" i="17"/>
  <c r="R125" i="17"/>
  <c r="P126" i="17"/>
  <c r="P128" i="17" s="1"/>
  <c r="P129" i="17" s="1"/>
  <c r="P141" i="17"/>
  <c r="P142" i="17" s="1"/>
  <c r="H60" i="17"/>
  <c r="U93" i="17"/>
  <c r="H93" i="17" s="1"/>
  <c r="R104" i="17"/>
  <c r="R109" i="17" s="1"/>
  <c r="S73" i="17"/>
  <c r="U91" i="17"/>
  <c r="H91" i="17" s="1"/>
  <c r="H58" i="17"/>
  <c r="S102" i="17"/>
  <c r="T71" i="17"/>
  <c r="S101" i="17"/>
  <c r="T70" i="17"/>
  <c r="Q124" i="17"/>
  <c r="Q139" i="17" s="1"/>
  <c r="Q114" i="17"/>
  <c r="R78" i="17"/>
  <c r="S74" i="17" s="1"/>
  <c r="T95" i="17"/>
  <c r="T170" i="17"/>
  <c r="U90" i="17"/>
  <c r="H90" i="17" s="1"/>
  <c r="H57" i="17"/>
  <c r="U92" i="17"/>
  <c r="H92" i="17" s="1"/>
  <c r="Q125" i="17"/>
  <c r="Q140" i="17"/>
  <c r="U68" i="17"/>
  <c r="T99" i="17"/>
  <c r="U84" i="17"/>
  <c r="U62" i="17"/>
  <c r="H51" i="17"/>
  <c r="Q4" i="17"/>
  <c r="U88" i="17"/>
  <c r="H88" i="17" s="1"/>
  <c r="H55" i="17"/>
  <c r="T100" i="17"/>
  <c r="U69" i="17"/>
  <c r="H69" i="17" s="1"/>
  <c r="R35" i="17"/>
  <c r="Q153" i="17"/>
  <c r="Q156" i="17" s="1"/>
  <c r="T120" i="17"/>
  <c r="T64" i="17"/>
  <c r="T133" i="17"/>
  <c r="U122" i="17"/>
  <c r="U169" i="17"/>
  <c r="U161" i="17"/>
  <c r="U162" i="17" s="1"/>
  <c r="U165" i="17" s="1"/>
  <c r="H81" i="17"/>
  <c r="A10" i="14"/>
  <c r="A31" i="14" s="1"/>
  <c r="R171" i="17" l="1"/>
  <c r="R172" i="17" s="1"/>
  <c r="S78" i="17"/>
  <c r="S121" i="17" s="1"/>
  <c r="T72" i="17"/>
  <c r="U72" i="17" s="1"/>
  <c r="S103" i="17"/>
  <c r="U100" i="17"/>
  <c r="H100" i="17" s="1"/>
  <c r="U3" i="17"/>
  <c r="H165" i="17"/>
  <c r="H25" i="14" s="1"/>
  <c r="P144" i="17"/>
  <c r="Q143" i="17"/>
  <c r="S104" i="17"/>
  <c r="T73" i="17"/>
  <c r="U64" i="17"/>
  <c r="U120" i="17"/>
  <c r="U133" i="17"/>
  <c r="H62" i="17"/>
  <c r="T74" i="17"/>
  <c r="S105" i="17"/>
  <c r="U95" i="17"/>
  <c r="U170" i="17"/>
  <c r="H84" i="17"/>
  <c r="R121" i="17"/>
  <c r="S134" i="17"/>
  <c r="S135" i="17" s="1"/>
  <c r="R137" i="17"/>
  <c r="U71" i="17"/>
  <c r="H71" i="17" s="1"/>
  <c r="T102" i="17"/>
  <c r="R124" i="17"/>
  <c r="R139" i="17" s="1"/>
  <c r="S112" i="17"/>
  <c r="R114" i="17"/>
  <c r="R116" i="17" s="1"/>
  <c r="R154" i="17" s="1"/>
  <c r="U70" i="17"/>
  <c r="H70" i="17" s="1"/>
  <c r="T101" i="17"/>
  <c r="T123" i="17"/>
  <c r="Q126" i="17"/>
  <c r="Q128" i="17" s="1"/>
  <c r="Q141" i="17"/>
  <c r="Q142" i="17" s="1"/>
  <c r="Q116" i="17"/>
  <c r="U99" i="17"/>
  <c r="H68" i="17"/>
  <c r="R36" i="17"/>
  <c r="R38" i="17" s="1"/>
  <c r="P2" i="17"/>
  <c r="H34" i="14"/>
  <c r="H37" i="14" s="1"/>
  <c r="T103" i="17" l="1"/>
  <c r="U103" i="17" s="1"/>
  <c r="H103" i="17" s="1"/>
  <c r="T75" i="17"/>
  <c r="T78" i="17" s="1"/>
  <c r="U134" i="17" s="1"/>
  <c r="U135" i="17" s="1"/>
  <c r="S109" i="17"/>
  <c r="S114" i="17" s="1"/>
  <c r="S116" i="17" s="1"/>
  <c r="S154" i="17" s="1"/>
  <c r="T134" i="17"/>
  <c r="T135" i="17" s="1"/>
  <c r="Q129" i="17"/>
  <c r="S171" i="17"/>
  <c r="S172" i="17" s="1"/>
  <c r="Q144" i="17"/>
  <c r="R143" i="17"/>
  <c r="Q154" i="17"/>
  <c r="Q157" i="17" s="1"/>
  <c r="T104" i="17"/>
  <c r="U73" i="17"/>
  <c r="H73" i="17" s="1"/>
  <c r="H72" i="17"/>
  <c r="U123" i="17"/>
  <c r="H95" i="17"/>
  <c r="U102" i="17"/>
  <c r="H102" i="17" s="1"/>
  <c r="H99" i="17"/>
  <c r="U101" i="17"/>
  <c r="H101" i="17" s="1"/>
  <c r="R126" i="17"/>
  <c r="R128" i="17" s="1"/>
  <c r="R129" i="17" s="1"/>
  <c r="R141" i="17"/>
  <c r="R142" i="17" s="1"/>
  <c r="R144" i="17" s="1"/>
  <c r="U74" i="17"/>
  <c r="T105" i="17"/>
  <c r="S137" i="17"/>
  <c r="R40" i="17"/>
  <c r="R41" i="17" s="1"/>
  <c r="R174" i="17"/>
  <c r="R175" i="17" s="1"/>
  <c r="R176" i="17" s="1"/>
  <c r="S125" i="17"/>
  <c r="S140" i="17"/>
  <c r="U76" i="17" l="1"/>
  <c r="U75" i="17"/>
  <c r="H75" i="17" s="1"/>
  <c r="T121" i="17"/>
  <c r="T106" i="17"/>
  <c r="T171" i="17" s="1"/>
  <c r="T172" i="17" s="1"/>
  <c r="T112" i="17"/>
  <c r="T140" i="17" s="1"/>
  <c r="S124" i="17"/>
  <c r="S139" i="17" s="1"/>
  <c r="T137" i="17"/>
  <c r="S143" i="17"/>
  <c r="S35" i="17"/>
  <c r="R153" i="17"/>
  <c r="U105" i="17"/>
  <c r="H105" i="17" s="1"/>
  <c r="H74" i="17"/>
  <c r="S39" i="17"/>
  <c r="Q2" i="17"/>
  <c r="S126" i="17"/>
  <c r="S141" i="17"/>
  <c r="R4" i="17"/>
  <c r="U104" i="17"/>
  <c r="H104" i="17" s="1"/>
  <c r="T109" i="17" l="1"/>
  <c r="U112" i="17" s="1"/>
  <c r="U140" i="17" s="1"/>
  <c r="U106" i="17"/>
  <c r="H106" i="17" s="1"/>
  <c r="T125" i="17"/>
  <c r="U78" i="17"/>
  <c r="U121" i="17" s="1"/>
  <c r="U107" i="17"/>
  <c r="H107" i="17" s="1"/>
  <c r="H76" i="17"/>
  <c r="S142" i="17"/>
  <c r="S144" i="17" s="1"/>
  <c r="S128" i="17"/>
  <c r="S129" i="17" s="1"/>
  <c r="S36" i="17"/>
  <c r="S38" i="17" s="1"/>
  <c r="R156" i="17"/>
  <c r="R157" i="17"/>
  <c r="H19" i="14"/>
  <c r="T114" i="17" l="1"/>
  <c r="T116" i="17" s="1"/>
  <c r="T154" i="17" s="1"/>
  <c r="T124" i="17"/>
  <c r="T139" i="17" s="1"/>
  <c r="U137" i="17"/>
  <c r="H78" i="17"/>
  <c r="U109" i="17"/>
  <c r="U124" i="17" s="1"/>
  <c r="U139" i="17" s="1"/>
  <c r="T143" i="17"/>
  <c r="U171" i="17"/>
  <c r="U172" i="17" s="1"/>
  <c r="U125" i="17"/>
  <c r="H112" i="17"/>
  <c r="S40" i="17"/>
  <c r="S41" i="17" s="1"/>
  <c r="S174" i="17"/>
  <c r="S175" i="17" s="1"/>
  <c r="S176" i="17" s="1"/>
  <c r="S4" i="17" s="1"/>
  <c r="R2" i="17"/>
  <c r="H13" i="14"/>
  <c r="T126" i="17" l="1"/>
  <c r="T128" i="17" s="1"/>
  <c r="T129" i="17" s="1"/>
  <c r="T141" i="17"/>
  <c r="T142" i="17" s="1"/>
  <c r="U143" i="17" s="1"/>
  <c r="H143" i="17" s="1"/>
  <c r="H21" i="14" s="1"/>
  <c r="U114" i="17"/>
  <c r="U116" i="17" s="1"/>
  <c r="U154" i="17" s="1"/>
  <c r="H109" i="17"/>
  <c r="S153" i="17"/>
  <c r="T35" i="17"/>
  <c r="T39" i="17"/>
  <c r="H16" i="14"/>
  <c r="T144" i="17" l="1"/>
  <c r="H114" i="17"/>
  <c r="U126" i="17"/>
  <c r="U128" i="17" s="1"/>
  <c r="U129" i="17" s="1"/>
  <c r="H129" i="17" s="1"/>
  <c r="H20" i="14" s="1"/>
  <c r="H116" i="17"/>
  <c r="U141" i="17"/>
  <c r="U142" i="17" s="1"/>
  <c r="U144" i="17" s="1"/>
  <c r="T36" i="17"/>
  <c r="T38" i="17" s="1"/>
  <c r="S156" i="17"/>
  <c r="S157" i="17"/>
  <c r="H144" i="17" l="1"/>
  <c r="H22" i="14" s="1"/>
  <c r="S2" i="17"/>
  <c r="T40" i="17"/>
  <c r="T174" i="17"/>
  <c r="T175" i="17" s="1"/>
  <c r="T176" i="17" s="1"/>
  <c r="T4" i="17" s="1"/>
  <c r="U39" i="17" l="1"/>
  <c r="T41" i="17"/>
  <c r="T153" i="17" l="1"/>
  <c r="U35" i="17"/>
  <c r="U36" i="17" l="1"/>
  <c r="U38" i="17" s="1"/>
  <c r="T156" i="17"/>
  <c r="T157" i="17"/>
  <c r="T2" i="17" l="1"/>
  <c r="U174" i="17"/>
  <c r="U175" i="17" s="1"/>
  <c r="U176" i="17" s="1"/>
  <c r="U40" i="17"/>
  <c r="U41" i="17" s="1"/>
  <c r="U153" i="17" s="1"/>
  <c r="U156" i="17" l="1"/>
  <c r="U157" i="17"/>
  <c r="H157" i="17" s="1"/>
  <c r="H24" i="14" s="1"/>
  <c r="U4" i="17"/>
  <c r="H176" i="17"/>
  <c r="H26" i="14" s="1"/>
  <c r="U2" i="17" l="1"/>
  <c r="H156" i="17"/>
  <c r="H23" i="14" s="1"/>
  <c r="H29" i="14" s="1"/>
  <c r="B8" i="14" s="1"/>
  <c r="B3" i="17" l="1"/>
  <c r="B3" i="14"/>
</calcChain>
</file>

<file path=xl/comments1.xml><?xml version="1.0" encoding="utf-8"?>
<comments xmlns="http://schemas.openxmlformats.org/spreadsheetml/2006/main">
  <authors>
    <author>Port of Melbourne Corporation</author>
    <author>wzeng</author>
  </authors>
  <commentList>
    <comment ref="H38" authorId="0">
      <text>
        <r>
          <rPr>
            <b/>
            <sz val="9"/>
            <color indexed="81"/>
            <rFont val="Tahoma"/>
            <family val="2"/>
          </rPr>
          <t>Port of Melbourne Corporation:</t>
        </r>
        <r>
          <rPr>
            <sz val="9"/>
            <color indexed="81"/>
            <rFont val="Tahoma"/>
            <family val="2"/>
          </rPr>
          <t xml:space="preserve">
Calculated price is $39.88, but $39.87 is used as per pricing order schedule</t>
        </r>
      </text>
    </comment>
    <comment ref="H75" authorId="1">
      <text>
        <r>
          <rPr>
            <b/>
            <sz val="9"/>
            <color indexed="81"/>
            <rFont val="Tahoma"/>
            <family val="2"/>
          </rPr>
          <t xml:space="preserve">Port of Melbourne Corporation:
</t>
        </r>
        <r>
          <rPr>
            <sz val="9"/>
            <color indexed="81"/>
            <rFont val="Tahoma"/>
            <family val="2"/>
          </rPr>
          <t>Slipway tariffs were not increased from FY17.</t>
        </r>
      </text>
    </comment>
    <comment ref="H76" authorId="1">
      <text>
        <r>
          <rPr>
            <b/>
            <sz val="9"/>
            <color indexed="81"/>
            <rFont val="Tahoma"/>
            <family val="2"/>
          </rPr>
          <t>Port of Melbourne Corporation:</t>
        </r>
        <r>
          <rPr>
            <sz val="9"/>
            <color indexed="81"/>
            <rFont val="Tahoma"/>
            <family val="2"/>
          </rPr>
          <t xml:space="preserve">
Slipway tariffs were not increased from FY17.</t>
        </r>
      </text>
    </comment>
    <comment ref="H77" authorId="1">
      <text>
        <r>
          <rPr>
            <b/>
            <sz val="9"/>
            <color indexed="81"/>
            <rFont val="Tahoma"/>
            <family val="2"/>
          </rPr>
          <t xml:space="preserve">Port of Melbourne Corporation:
</t>
        </r>
        <r>
          <rPr>
            <sz val="9"/>
            <color indexed="81"/>
            <rFont val="Tahoma"/>
            <family val="2"/>
          </rPr>
          <t>Slipway tariffs were not increased from FY17.</t>
        </r>
      </text>
    </comment>
  </commentList>
</comments>
</file>

<file path=xl/sharedStrings.xml><?xml version="1.0" encoding="utf-8"?>
<sst xmlns="http://schemas.openxmlformats.org/spreadsheetml/2006/main" count="2140" uniqueCount="404">
  <si>
    <t>Aggregate Revenue Requirement</t>
  </si>
  <si>
    <t>%</t>
  </si>
  <si>
    <t>Gearing</t>
  </si>
  <si>
    <t>Motor vehicles</t>
  </si>
  <si>
    <t>Cost Contribution Amount</t>
  </si>
  <si>
    <t>END</t>
  </si>
  <si>
    <t>Wharfage fees</t>
  </si>
  <si>
    <t>Accompanied passenger vehicles</t>
  </si>
  <si>
    <t>Dry bulk - inwards - overseas and coastal</t>
  </si>
  <si>
    <t>Dry bulk - outwards - overseas and coastal</t>
  </si>
  <si>
    <t>Transhipment - Containerised Empty (excl Bass Strait)</t>
  </si>
  <si>
    <t>Channel fees</t>
  </si>
  <si>
    <t>TEU</t>
  </si>
  <si>
    <t>tonne or cm</t>
  </si>
  <si>
    <t>tonne</t>
  </si>
  <si>
    <t>GT</t>
  </si>
  <si>
    <t>hour</t>
  </si>
  <si>
    <t># inspection</t>
  </si>
  <si>
    <t># of day or part thereof (min charge 24 hours)</t>
  </si>
  <si>
    <t>Zero beta premium</t>
  </si>
  <si>
    <t>Years</t>
  </si>
  <si>
    <t>Opening Balance</t>
  </si>
  <si>
    <t>(-) Forecast depreciation used</t>
  </si>
  <si>
    <t>Closing Balance</t>
  </si>
  <si>
    <t>#</t>
  </si>
  <si>
    <t>Size premium</t>
  </si>
  <si>
    <t>Growth premium</t>
  </si>
  <si>
    <t>Asset beta market</t>
  </si>
  <si>
    <t>Asset beta size</t>
  </si>
  <si>
    <t>Asset beta growth</t>
  </si>
  <si>
    <t>Equity beta market</t>
  </si>
  <si>
    <t>Equity beta size</t>
  </si>
  <si>
    <t>Equity beta growth</t>
  </si>
  <si>
    <t>Black CAPM</t>
  </si>
  <si>
    <t>Use of Depreciation uncharged in previous period</t>
  </si>
  <si>
    <t>Current year depreciation plus unused depreciation from PY</t>
  </si>
  <si>
    <t>When remaining adjustment &gt; 0</t>
  </si>
  <si>
    <t>Allocation based on new assets remaining interim balances</t>
  </si>
  <si>
    <t>When remaining adjustment &lt; 0</t>
  </si>
  <si>
    <t>Variance between adj to be allocated and actually allocated</t>
  </si>
  <si>
    <t>Check: total adjustments allocated</t>
  </si>
  <si>
    <t>Shared Channel</t>
  </si>
  <si>
    <t>Shared Channel Over-Dredge</t>
  </si>
  <si>
    <t>Melbourne Channel</t>
  </si>
  <si>
    <t>Melbourne Channel Over-Dredge</t>
  </si>
  <si>
    <t>Rail</t>
  </si>
  <si>
    <t>Plant</t>
  </si>
  <si>
    <t>Land</t>
  </si>
  <si>
    <t>Annual Flags</t>
  </si>
  <si>
    <t xml:space="preserve">Financial year </t>
  </si>
  <si>
    <t>Period start</t>
  </si>
  <si>
    <t>Period end</t>
  </si>
  <si>
    <t>Lease period remaining</t>
  </si>
  <si>
    <t>Capex to be fully depreciated during lease term</t>
  </si>
  <si>
    <t>Capex incurred when remaining useful lives shorter than the designed useful lives</t>
  </si>
  <si>
    <t>Prescribed Services Tariffs</t>
  </si>
  <si>
    <t>Weighted Average Tariff Increase</t>
  </si>
  <si>
    <t>Compliance with Tariffs Adjustment Limit</t>
  </si>
  <si>
    <t>Tariffs Adjustment Limit</t>
  </si>
  <si>
    <t>Half</t>
  </si>
  <si>
    <t>Asset beta</t>
  </si>
  <si>
    <t>Equity beta</t>
  </si>
  <si>
    <t>Gamma</t>
  </si>
  <si>
    <t>Export pricing decision</t>
  </si>
  <si>
    <t>Debt raising cost allowance</t>
  </si>
  <si>
    <t>Capital Base Summary</t>
  </si>
  <si>
    <t>indicator</t>
  </si>
  <si>
    <t>(+) Indexation Allowance</t>
  </si>
  <si>
    <t>(-) Indexation Allowance</t>
  </si>
  <si>
    <t>Rate of Return on Capital</t>
  </si>
  <si>
    <t>Return on Capital</t>
  </si>
  <si>
    <t xml:space="preserve">Port Licence Fee </t>
  </si>
  <si>
    <t>Tariffs Adjustment Limit Summary</t>
  </si>
  <si>
    <t>TAL applicable</t>
  </si>
  <si>
    <t>Percentage of published rate</t>
  </si>
  <si>
    <t>Fama French Specific Parameters</t>
  </si>
  <si>
    <t>Black CAPM Specific Parameters</t>
  </si>
  <si>
    <t>Buildings</t>
  </si>
  <si>
    <t>Channel Service Protection</t>
  </si>
  <si>
    <t>Wharves</t>
  </si>
  <si>
    <t>Range Names and Constants</t>
  </si>
  <si>
    <t>Lease year</t>
  </si>
  <si>
    <t>Regulatory period year</t>
  </si>
  <si>
    <t>A$m</t>
  </si>
  <si>
    <t>Risk Free Rate</t>
  </si>
  <si>
    <t>Market Risk Premium - weighted</t>
  </si>
  <si>
    <t>Nominal return on the market (gamma adjusted)</t>
  </si>
  <si>
    <t>Market Risk Premium Estimates</t>
  </si>
  <si>
    <t>Corporate Tax Rate</t>
  </si>
  <si>
    <t>Market Risk Premium Estimate Methodology Weightings</t>
  </si>
  <si>
    <t>Return on Equity Estimate Methodology Weightings</t>
  </si>
  <si>
    <t>Return on Equity (post-tax)</t>
  </si>
  <si>
    <t>Return on Equity (pre-tax)</t>
  </si>
  <si>
    <t>Market premium</t>
  </si>
  <si>
    <t>Return on Equity (pre-tax) - weighted</t>
  </si>
  <si>
    <t>Sharpe Lintner CAPM</t>
  </si>
  <si>
    <t>Fama French Three Factor Model</t>
  </si>
  <si>
    <t>Wright (gamma adjusted)</t>
  </si>
  <si>
    <t>Ibbotson (gamma adjusted)</t>
  </si>
  <si>
    <t>Pre-Tax Nominal WACC</t>
  </si>
  <si>
    <t>Return on Debt (pre-tax) - weighted</t>
  </si>
  <si>
    <t>Return on Debt (pre-tax) - 'on the day'</t>
  </si>
  <si>
    <t>Inflation</t>
  </si>
  <si>
    <t>Return on Debt 'on the day' Weightings</t>
  </si>
  <si>
    <t>'On the day' from previous year</t>
  </si>
  <si>
    <t>'On the day' from current year</t>
  </si>
  <si>
    <t>Debt Risk Premium Estimate Source Weightings</t>
  </si>
  <si>
    <t>Debt Risk Premium - weighted</t>
  </si>
  <si>
    <t>Debt Risk Premium Estimates</t>
  </si>
  <si>
    <t>Bloomberg BVAL estimate for BBB-rated Australian corporations</t>
  </si>
  <si>
    <t>Reserve Bank of Australia estimate for BBB-rated non-financial corporates</t>
  </si>
  <si>
    <t>ABS CPI All Groups Index Number, weighted average of eight capital cities: March</t>
  </si>
  <si>
    <t>ABS CPI All Groups Index Number, Melbourne: March</t>
  </si>
  <si>
    <t>ABS CPI All Groups Index Number, weighted average of eight capital cities: June</t>
  </si>
  <si>
    <t>ABS CPI All Groups Index Number, Melbourne: September</t>
  </si>
  <si>
    <t>ABS CPI All Groups Index Number, Melbourne: December</t>
  </si>
  <si>
    <t>ABS CPI All Groups Index Number, Melbourne: June</t>
  </si>
  <si>
    <t>Prescribed Services Volumes</t>
  </si>
  <si>
    <t>(+)/(-) Adjustment to Return of Capital (based on straight-line depreciation)</t>
  </si>
  <si>
    <t>Channel Protection Assets</t>
  </si>
  <si>
    <t>Roads</t>
  </si>
  <si>
    <t>Sheet #</t>
  </si>
  <si>
    <t>Sheet Name</t>
  </si>
  <si>
    <t>Description</t>
  </si>
  <si>
    <t>Contents</t>
  </si>
  <si>
    <t>Contains a list of the Model worksheets and a description of each</t>
  </si>
  <si>
    <t>Contains model schematic, worksheet colour keys and cell types</t>
  </si>
  <si>
    <t>[To Contents]</t>
  </si>
  <si>
    <t>Model Schematic</t>
  </si>
  <si>
    <t>Worksheet Colour Key</t>
  </si>
  <si>
    <t>Type</t>
  </si>
  <si>
    <t>Calculation</t>
  </si>
  <si>
    <t>Contains model calculations</t>
  </si>
  <si>
    <t>System</t>
  </si>
  <si>
    <t xml:space="preserve">Contains information to support model operation </t>
  </si>
  <si>
    <t xml:space="preserve">Each worksheet tab in the Model has been colour-coded to allow the user to easily identify the different worksheet categories. </t>
  </si>
  <si>
    <t xml:space="preserve"> Cell Type </t>
  </si>
  <si>
    <t>Cell Format</t>
  </si>
  <si>
    <t>Calculations</t>
  </si>
  <si>
    <t>Linking to other sheets</t>
  </si>
  <si>
    <t>Different / inconsistent formulae, and/or unexpected changes</t>
  </si>
  <si>
    <t>The colour-coding of cells allows the user to clearly distinguish input areas from calculation areas.</t>
  </si>
  <si>
    <t>Port Capacity Project - Initial Capital Asset Value</t>
  </si>
  <si>
    <t>Navigational Aids</t>
  </si>
  <si>
    <t>Port Capacity Project - Civil</t>
  </si>
  <si>
    <t>Port Capacity Project - Wharves</t>
  </si>
  <si>
    <t>Non-containerised / general</t>
  </si>
  <si>
    <t>Transhipment - Non-containerised / general</t>
  </si>
  <si>
    <t>Liquid bulk</t>
  </si>
  <si>
    <t>Aggregate Revenue Requirement (ARR)</t>
  </si>
  <si>
    <t>Prescribed Services Revenue</t>
  </si>
  <si>
    <t>Insurance, Rates &amp; Taxes</t>
  </si>
  <si>
    <t>Land Tax</t>
  </si>
  <si>
    <t>Labour Costs</t>
  </si>
  <si>
    <t>Repairs &amp; Maintenance</t>
  </si>
  <si>
    <t>Construction</t>
  </si>
  <si>
    <t>Professional Services</t>
  </si>
  <si>
    <t>Security</t>
  </si>
  <si>
    <t>Utilities, Admin, Rental &amp; IT</t>
  </si>
  <si>
    <t>Transition</t>
  </si>
  <si>
    <t>Actual</t>
  </si>
  <si>
    <t>Unchanged FY17 TCS Forecast or Estimate</t>
  </si>
  <si>
    <t>FY18 TCS Forecast or Estimate</t>
  </si>
  <si>
    <t>Prescribed Operating Expenses</t>
  </si>
  <si>
    <t>Forecast change in CPI All Groups Index Number, weighted average of eight capital cities: June</t>
  </si>
  <si>
    <t>Initial Capital Assets</t>
  </si>
  <si>
    <t>(-) Capital Disposals</t>
  </si>
  <si>
    <t>New Capital Assets</t>
  </si>
  <si>
    <t>Shorter of Reasonable Economic Life or Remaining Term of the Port Lease</t>
  </si>
  <si>
    <t>Reasonable Economic Life</t>
  </si>
  <si>
    <t>Allocation based on new assets opening balances</t>
  </si>
  <si>
    <t>Revenue from Prescribed Services Tariffs</t>
  </si>
  <si>
    <t>Total Prescribed Services Revenue</t>
  </si>
  <si>
    <t>Prescribed Services Contract Revenue</t>
  </si>
  <si>
    <t>(-) Straight-line Depreciation</t>
  </si>
  <si>
    <t>(-) Uncharged Straight-line Depreciation from Previous Periods</t>
  </si>
  <si>
    <t>Under-recovery of Aggregate Revenue Requirement</t>
  </si>
  <si>
    <t>(+) Return of Capital (Straight-line Depreciation)</t>
  </si>
  <si>
    <t>(+) Return of Capital (Uncharged Straight-line Depreciation from Previous Periods)</t>
  </si>
  <si>
    <t>Containerised - Full - outward</t>
  </si>
  <si>
    <t>Containerised - Full - inward</t>
  </si>
  <si>
    <t>Containerised - Full - Bass Strait</t>
  </si>
  <si>
    <t>Containerised - Empty</t>
  </si>
  <si>
    <t>Containerised - Empty returns</t>
  </si>
  <si>
    <t>Containerised - Empty - Bass Strait (incl transhipment)</t>
  </si>
  <si>
    <t>Transhipment - Motor vehicles and break bulk</t>
  </si>
  <si>
    <t>Transhipment - Full - outward</t>
  </si>
  <si>
    <t>Transhipment - Full - inward</t>
  </si>
  <si>
    <t>Transhipment - Full - Bass Strait</t>
  </si>
  <si>
    <t>Shared channels &lt;= 12.10m</t>
  </si>
  <si>
    <t>Dedicated channels &lt;= 12.10m</t>
  </si>
  <si>
    <t>Shared channels &gt; 12.10m</t>
  </si>
  <si>
    <t>Dedicated channels &gt; 12.10m</t>
  </si>
  <si>
    <t>Other fees</t>
  </si>
  <si>
    <t>Other volumes</t>
  </si>
  <si>
    <t>Wharfage volumes</t>
  </si>
  <si>
    <t>Tanker inspection</t>
  </si>
  <si>
    <t>Channel volumes</t>
  </si>
  <si>
    <t>Other gangway hire</t>
  </si>
  <si>
    <t>Hire fees</t>
  </si>
  <si>
    <t>Berth hire - Full charge - Maribynong No.1</t>
  </si>
  <si>
    <t>Berth hire - Full charge - Holden Dock</t>
  </si>
  <si>
    <t>Berth hire - Passenger cruise ships at a berth other than Station Pier</t>
  </si>
  <si>
    <t>Wharf access - Cargo</t>
  </si>
  <si>
    <t>Hire volumes</t>
  </si>
  <si>
    <t>Area hire - Standard rate - 6 Yarraville</t>
  </si>
  <si>
    <t>Area hire - Standard rate - F Appleton Dock</t>
  </si>
  <si>
    <t>Wharf inspection - Pre-vessel arrival inspection</t>
  </si>
  <si>
    <t>Wharf inspection - Post-vessel departure inspection</t>
  </si>
  <si>
    <t>Black font</t>
  </si>
  <si>
    <t>Green font</t>
  </si>
  <si>
    <t>Red font</t>
  </si>
  <si>
    <t>Change Log</t>
  </si>
  <si>
    <t>Change #</t>
  </si>
  <si>
    <t>Summary</t>
  </si>
  <si>
    <t>Error Checks</t>
  </si>
  <si>
    <t>Total Number of Checks</t>
  </si>
  <si>
    <t>Alerts</t>
  </si>
  <si>
    <t>Total Number of Alerts</t>
  </si>
  <si>
    <t>Contains a model change log summarizing the structure changes since last ESC submission in May 2017</t>
  </si>
  <si>
    <t>Contains CPI index, Capital Base Summary, and Aggregate Revenue Requirement (ARR)</t>
  </si>
  <si>
    <t>Contains Rate of Return on Capital (WACC) input assumptions and calculations</t>
  </si>
  <si>
    <t>Contains Capital Base calculations</t>
  </si>
  <si>
    <t>Contains a summary of error checks and alerts</t>
  </si>
  <si>
    <t>Section removed</t>
  </si>
  <si>
    <t>Total</t>
  </si>
  <si>
    <t>Utilities</t>
  </si>
  <si>
    <t>Civil</t>
  </si>
  <si>
    <t>Minor Capital Works</t>
  </si>
  <si>
    <t>Berth hire - Lay-up charge (24 Victoria Dock; Holden Dock; Maribyrnong No. 1; 24, 27, 28, 29 &amp; 33 South Wharf; 6 Yarraville and F Appleton Dock)</t>
  </si>
  <si>
    <t>(+) Efficient Capital Expenditure (Net)</t>
  </si>
  <si>
    <t>day</t>
  </si>
  <si>
    <t>Slipway - Victoria Dock</t>
  </si>
  <si>
    <t>Flagfall</t>
  </si>
  <si>
    <t>Slipway hire</t>
  </si>
  <si>
    <t>Wharf Edge Access</t>
  </si>
  <si>
    <t>flagfall</t>
  </si>
  <si>
    <t>(+) Prescribed Operating Expenses</t>
  </si>
  <si>
    <t>Million</t>
  </si>
  <si>
    <t>[spare]</t>
  </si>
  <si>
    <t>Contains tariff calculations, Prescribed services volumes inputs, and Prescribed Services revenue calculations</t>
  </si>
  <si>
    <t>Contains actual and forecast Prescribed operating expenses inputs</t>
  </si>
  <si>
    <t>CPI index</t>
  </si>
  <si>
    <t>Remaining life due to deferred depreciation</t>
  </si>
  <si>
    <t>Summary of Initial Capital Asset Values</t>
  </si>
  <si>
    <t>A$m nom</t>
  </si>
  <si>
    <t>Per current Regulatory Model</t>
  </si>
  <si>
    <t>Check: Closing Balances Reconcile</t>
  </si>
  <si>
    <t>Max</t>
  </si>
  <si>
    <t>A$m real 2017</t>
  </si>
  <si>
    <t>Indexation on real 2017 opening balance</t>
  </si>
  <si>
    <t>Deferral of indexation</t>
  </si>
  <si>
    <t>Indexation on indexation</t>
  </si>
  <si>
    <t>Min</t>
  </si>
  <si>
    <t>Waterfall method summary</t>
  </si>
  <si>
    <t>Waterfall method - alternative presentation to match concise method</t>
  </si>
  <si>
    <t>Indexation deferred to next year opening balance</t>
  </si>
  <si>
    <t>Indexation on indexation deferred to next year opening balance</t>
  </si>
  <si>
    <t>Nominal opening balance</t>
  </si>
  <si>
    <t>Check: opening bal = PY closing bal</t>
  </si>
  <si>
    <t>Reconciliation Between Two Methods</t>
  </si>
  <si>
    <t>Opening Balance - real 2017</t>
  </si>
  <si>
    <t>Closing balance - concise method</t>
  </si>
  <si>
    <t>Per current model concise method</t>
  </si>
  <si>
    <t>Closing balance - waterfall method</t>
  </si>
  <si>
    <t>Waterfall method</t>
  </si>
  <si>
    <t>Waterfall method - concise method</t>
  </si>
  <si>
    <t>SL depreciation excl. indexation on indexation</t>
  </si>
  <si>
    <t xml:space="preserve">Real depreciation x indexation </t>
  </si>
  <si>
    <t>(Nominal open bal - nominal accumulated depreciation) / remaining useful life</t>
  </si>
  <si>
    <t>Recalculate from above waterfall method</t>
  </si>
  <si>
    <t>SL depreciation incl. indexation on indexation</t>
  </si>
  <si>
    <t>Total from water fall method</t>
  </si>
  <si>
    <t>Tolerance</t>
  </si>
  <si>
    <t>Effective Remaining Life as at 1/7/2016</t>
  </si>
  <si>
    <t>&lt;&lt; Select asset category number from drop down box</t>
  </si>
  <si>
    <t>Var to detailed waterfall method</t>
  </si>
  <si>
    <t>Existing Concise Depreciation Method</t>
  </si>
  <si>
    <t>Waterfall Method</t>
  </si>
  <si>
    <t>Cell reference</t>
  </si>
  <si>
    <t>Capital_Base!$B$510</t>
  </si>
  <si>
    <t>Capital_Base!$B$110</t>
  </si>
  <si>
    <t>Calendar Year</t>
  </si>
  <si>
    <t>Sum of Melbourne index in the same calendar year for PLF calculations</t>
  </si>
  <si>
    <t>PLF growth rate</t>
  </si>
  <si>
    <t>Year</t>
  </si>
  <si>
    <t>Operating_Expenses!B30</t>
  </si>
  <si>
    <t>Depreciation_10yrs!B2</t>
  </si>
  <si>
    <t>Note: 
The below depreciation proof / illustration is only an extract for the specific purpose of demonstrating that the asset values are not being depreciated more than once under the current modelling methodology. Therefore for simplifying purposes the below assumes the full deferral of the straight-line depreciation each year to make the calculations easier to follow. As a result, the below does not cover the following circumstances: 
   (1) where the price growth allowed for under the ARR (pre depreciation) falls below the price growth allowed for under the Tariffs Adjustment Limit (‘TAL’) and therefore not all of the current year’s depreciation is required to be deferred; and 
   (2) how the depreciation calculation works once the application of the TAL ceases to apply.
This reconciliation does not form part of our formal submission.</t>
  </si>
  <si>
    <t>Capital_Base!$B$62&amp;Capital_Base!B340</t>
  </si>
  <si>
    <t>Capital_Base!$B$414</t>
  </si>
  <si>
    <t>ARR!B35</t>
  </si>
  <si>
    <t>Blue font in yellow background</t>
  </si>
  <si>
    <t>Blue font in pink background</t>
  </si>
  <si>
    <t>Blue font in white background</t>
  </si>
  <si>
    <t xml:space="preserve">Check: Closing Capital Base balances in 'ARR' tab matches those in 'Capital_Base' tab </t>
  </si>
  <si>
    <t>Error check breaches: 0. Active error alerts: 0</t>
  </si>
  <si>
    <t>Input forecast CPI in below cell</t>
  </si>
  <si>
    <t>We have broken out gross and net capex and capital contributions.</t>
  </si>
  <si>
    <t>Renamed the 'Main_C' tab 'ARR' tab, and have simplified the true-up calculation and approach by removing the 'Actual Capital Base' section from the bottom of the 'Capital Base' section. We have replaced forecast FY17 with actual values.</t>
  </si>
  <si>
    <t>Formula logic for calculating capex depreciation has been refined to reflect mid-period capex timing.</t>
  </si>
  <si>
    <t>The PLF calculation is now consistent with the PMA.</t>
  </si>
  <si>
    <t>Removed redundant rows in the 'Capital Base' tab previously called 'Allocation based on interim balance'.</t>
  </si>
  <si>
    <t>The formulae for calculating capex depreciation have been refined to demonstrate that there is no double counting of the cumulative effect.</t>
  </si>
  <si>
    <t>Used the June all capital cities CPI to calculate the capital base (this includes indexation of opening capital base and mid-year capex).</t>
  </si>
  <si>
    <t>The model structure has been refined to reflect the following best practice modelling principles:
- 'Contents' and 'Schematic' tabs have been added to provide guidance and context for model users;
- formalisation of cell formats for clear distinction and consistency throughout the model;
- split out 'Main_C' tab into more distinct functional tabs, i.e. 'ARR', 'WACC' and 'Operating Expenses' tabs;
- 'Check_C' and 'Change_Log' tabs added to support model integrity.</t>
  </si>
  <si>
    <t>N/A</t>
  </si>
  <si>
    <t>We provide a reconciliation of our approach to depreciation in the Capital Base tab to the waterfall method.</t>
  </si>
  <si>
    <t>Contains reconciliation of depreciation between waterfall method and concise method (current method adopted in this Model)</t>
  </si>
  <si>
    <t>Concise method - (Real 2017 bal x index)</t>
  </si>
  <si>
    <t>Real 2017 balance x index</t>
  </si>
  <si>
    <t>Nominal opening balance / useful lives (concise approach)</t>
  </si>
  <si>
    <r>
      <rPr>
        <b/>
        <u/>
        <sz val="11"/>
        <color rgb="FF000000"/>
        <rFont val="Calibri"/>
        <family val="2"/>
        <scheme val="minor"/>
      </rPr>
      <t xml:space="preserve">DISCLAIMER:
Appendix B - PoM’s Regulatory Model (the Model) relating to Prescribed Services for the 31 May 2018 Tariff Compliance Statement (TCS) has been provided at the request of the ESC as supplementary material to support the calculations contained in the TCS and should be examined in conjunction with the TCS.
The Model complies with all relevant provisions of the Pricing Order and the forecasts and estimates contained within have been arrived at on a reasonable basis and represent the best forecasts or estimates possible in the circumstances.
NOTES: 
</t>
    </r>
    <r>
      <rPr>
        <sz val="11"/>
        <color rgb="FF000000"/>
        <rFont val="Calibri"/>
        <family val="2"/>
        <scheme val="minor"/>
      </rPr>
      <t>All figures are nominal and all cash flows are assumed to occur mid year unless specified otherwise.</t>
    </r>
    <r>
      <rPr>
        <b/>
        <u/>
        <sz val="11"/>
        <color rgb="FF000000"/>
        <rFont val="Calibri"/>
        <family val="2"/>
        <scheme val="minor"/>
      </rPr>
      <t xml:space="preserve">
</t>
    </r>
    <r>
      <rPr>
        <b/>
        <sz val="11"/>
        <color rgb="FF000000"/>
        <rFont val="Calibri"/>
        <family val="2"/>
        <scheme val="minor"/>
      </rPr>
      <t>Trade volumes</t>
    </r>
    <r>
      <rPr>
        <sz val="11"/>
        <color rgb="FF000000"/>
        <rFont val="Calibri"/>
        <family val="2"/>
        <scheme val="minor"/>
      </rPr>
      <t xml:space="preserve">
PoM’s 2017-18 and 2018-19 forecast trade volumes were developed on a disaggregated basis which mapped cargo type to the underlying import / export trade demand drivers. PoM received independent advice from BIS Oxford Economics on the forecast growth rates which have been reviewed and calibrated by management having regard to recent trade trends.
Over the past 10 years and under current practice, PoM (and its predecessor PoMC) provides trade throughput volumes to the Department of Infrastructure and Regional Development’s Bureau of Infrastructure, Transport and Regional Economics (BITRE) at regular intervals under statute (Census and Statistics Act 1905 (Cth), Port Statistics Act 1977 (Cth)) as input to the Waterline publication (6 monthly) and Australian Sea Freight Survey (annually).
</t>
    </r>
    <r>
      <rPr>
        <b/>
        <sz val="11"/>
        <color rgb="FF000000"/>
        <rFont val="Calibri"/>
        <family val="2"/>
        <scheme val="minor"/>
      </rPr>
      <t>Rounding methodology for Prescribed Services Tariffs</t>
    </r>
    <r>
      <rPr>
        <sz val="11"/>
        <color rgb="FF000000"/>
        <rFont val="Calibri"/>
        <family val="2"/>
        <scheme val="minor"/>
      </rPr>
      <t xml:space="preserve">
PoM’s 2018-19 Prescribed Service Tariffs have been calculated by escalating those Initial Prescribed Services Tariffs not subject to the Export Pricing Decision (as published in the Schedule to the Pricing Order) by the percentage change in CPI (Consumer Price Index: All Groups Index Number, weighted average of eight capital cities published by the Australian Bureau of Statistics) between March 2018 and </t>
    </r>
    <r>
      <rPr>
        <sz val="11"/>
        <rFont val="Calibri"/>
        <family val="2"/>
        <scheme val="minor"/>
      </rPr>
      <t>March 2016 (T</t>
    </r>
    <r>
      <rPr>
        <sz val="11"/>
        <color rgb="FF000000"/>
        <rFont val="Calibri"/>
        <family val="2"/>
        <scheme val="minor"/>
      </rPr>
      <t>ariffs Adjustment Limit).  The Prescribed Service Tariffs are then rounded to either two or four decimal places in accordance with the Schedule in the Pricing Order.  For example, wharfage fees are displayed to two decimal places (and hence have been rounded to two decimal places) whilst the channel fees are displayed to four and as such have been rounded to four decimal places.  Where the Prescribed Service Tariffs are a percentage of a published rate, this percentage has been applied to the applicable Prescribed Services Tariffs and then rounded to the applicable number of decimal places.
As a practical matter resulting from the rounding methodology and as discussed with the ESC, please note that the rounding of the Prescribed Services Tariffs has resulted in a some increases slightly higher or lower than the TAL.
Please refer to the Revenue tab for the detailed calculations.</t>
    </r>
    <r>
      <rPr>
        <u/>
        <sz val="11"/>
        <color rgb="FF000000"/>
        <rFont val="Calibri"/>
        <family val="2"/>
        <scheme val="minor"/>
      </rPr>
      <t xml:space="preserve">
</t>
    </r>
  </si>
  <si>
    <t xml:space="preserve">Appendix B: PoM Regulatory Model </t>
  </si>
  <si>
    <t>Schematic</t>
  </si>
  <si>
    <t>Change_Log</t>
  </si>
  <si>
    <t>Arr</t>
  </si>
  <si>
    <t>Wacc</t>
  </si>
  <si>
    <t>Revenue</t>
  </si>
  <si>
    <t>Operating_Expenses</t>
  </si>
  <si>
    <t>Capital_Base</t>
  </si>
  <si>
    <t>Depreciation_10Yrs</t>
  </si>
  <si>
    <t>Check_C</t>
  </si>
  <si>
    <t>$ per TEU</t>
  </si>
  <si>
    <t>$ per tonne or cm</t>
  </si>
  <si>
    <t>$ per tonne</t>
  </si>
  <si>
    <t>$ per GT</t>
  </si>
  <si>
    <t>Pure car carrier reduction - Shared channels &lt;= 12.10m</t>
  </si>
  <si>
    <t>Pure car carrier reduction - Shared channels &gt; 12.10m</t>
  </si>
  <si>
    <t>Pure car carrier reduction - Dedicated channels &lt;= 12.10m</t>
  </si>
  <si>
    <t>Pure car carrier reduction - Dedicated channels &gt; 12.10m</t>
  </si>
  <si>
    <t>Coastal liner vessel - Shared channels &lt;= 12.10m</t>
  </si>
  <si>
    <t>Coastal liner vessel - Shared channels &gt; 12.10m</t>
  </si>
  <si>
    <t>Coastal liner vessel - Dedicated channels &lt;= 12.10m</t>
  </si>
  <si>
    <t>Coastal liner vessel - Dedicated channels &gt; 12.10m</t>
  </si>
  <si>
    <t>Passenger cruise vessel - Shared channels &lt;= 12.10m</t>
  </si>
  <si>
    <t>Passenger cruise vessel - Shared channels &gt; 12.10m</t>
  </si>
  <si>
    <t>Passenger cruise vessel - Dedicated channels &lt;= 12.10m</t>
  </si>
  <si>
    <t>Passenger cruise vessel - Dedicated channels &gt; 12.10m</t>
  </si>
  <si>
    <t>Vessels using Dedicated and Geelong channels on the same entry to Port Phillip Bay -Dedicated channels &lt;= 12.10m</t>
  </si>
  <si>
    <t>Vessels using Dedicated and Geelong channels on the same entry to Port Phillip Bay -Dedicated channels &gt; 12.10m</t>
  </si>
  <si>
    <t>$ per hour</t>
  </si>
  <si>
    <t>$ per flagfall</t>
  </si>
  <si>
    <t>$ per day</t>
  </si>
  <si>
    <t>$ per # inspection</t>
  </si>
  <si>
    <t>$ per # of day or part thereof (min charge 24 hours)</t>
  </si>
  <si>
    <t>Total Prescribed Operating Expenses</t>
  </si>
  <si>
    <t>Capital Base Summary - Initial Capital Assets</t>
  </si>
  <si>
    <t>Closing Balance - Initial Capital Assets</t>
  </si>
  <si>
    <t>Opening Balance - Initial Capital Assets</t>
  </si>
  <si>
    <t>Total Opening Balance - Initial Capital Assets</t>
  </si>
  <si>
    <t>(+) Indexation Allowance - Initial Capital Assets</t>
  </si>
  <si>
    <t>Total (+) Indexation Allowance - Initial Capital Assets</t>
  </si>
  <si>
    <t>(-) Straight-line Depreciation - Initial Capital Assets</t>
  </si>
  <si>
    <t>Total (-) Straight-line Depreciation - Initial Capital Assets</t>
  </si>
  <si>
    <t>(-) Uncharged Straight-line Depreciation from Previous Periods - Initial Capital Assets</t>
  </si>
  <si>
    <t>Total (-) Uncharged Straight-line Depreciation from Previous Periods - Initial Capital Assets</t>
  </si>
  <si>
    <t>Interim Balance - Initial Capital Assets</t>
  </si>
  <si>
    <t>Total Interim Balance - Initial Capital Assets</t>
  </si>
  <si>
    <t>(+)/(-) Adjustment to Return of Capital (based on straight-line depreciation) &gt; 0?</t>
  </si>
  <si>
    <t>(-) Straight-line Depreciation (-) Uncharged Straight-line Depreciation from Previous Periods - Initial Capital Assets</t>
  </si>
  <si>
    <t>Total (-) Straight-line Depreciation (-) Uncharged Straight-line Depreciation from Previous Periods - Initial Capital Assets</t>
  </si>
  <si>
    <t>(+)/(-) Adjustment to Return of Capital (based on straight-line depreciation) - Unallocated</t>
  </si>
  <si>
    <t>Allocation Based on Interim Balance - Initial Capital Assets</t>
  </si>
  <si>
    <t>Total Allocation Based on Interim Balance - Initial Capital Assets</t>
  </si>
  <si>
    <t>(+)/(-) Adjustment to Return of Capital (based on straight-line depreciation) - Initial Capital Assets</t>
  </si>
  <si>
    <t>Total (+)/(-) Adjustment to Return of Capital (based on straight-line depreciation) - Initial Capital Assets</t>
  </si>
  <si>
    <t>Total Closing Balance - Initial Capital Assets</t>
  </si>
  <si>
    <t>Capital Base Summary - New Capital Assets</t>
  </si>
  <si>
    <t>Closing Balance - New Capital Assets</t>
  </si>
  <si>
    <t>Opening Balance - New Capital Assets</t>
  </si>
  <si>
    <t>Total Opening Balance - New Capital Assets</t>
  </si>
  <si>
    <t>(+) Indexation Allowance - New Capital Assets</t>
  </si>
  <si>
    <t>Total (+) Indexation Allowance - New Capital Assets</t>
  </si>
  <si>
    <t>Gross Efficient Capital Expenditure - New Capital Assets</t>
  </si>
  <si>
    <t>Total Gross Efficient Capital Expenditure - New Capital Assets</t>
  </si>
  <si>
    <t>(-) Efficient Capital Expenditure - New Capital Assets - Capital Contributions</t>
  </si>
  <si>
    <t>Total (-) Efficient Capital Expenditure - New Capital Assets - Capital Contributions</t>
  </si>
  <si>
    <t>Total (+) Efficient Capital Expenditure (Net)</t>
  </si>
  <si>
    <t>Total Capex to be fully depreciated during lease term</t>
  </si>
  <si>
    <t>Total Capex incurred when remaining useful lives shorter than the designed useful lives</t>
  </si>
  <si>
    <t>Depreciation on Capex to be fully depreciated during lease term</t>
  </si>
  <si>
    <t>Total Depreciation on Capex to be fully depreciated during lease term</t>
  </si>
  <si>
    <t>Opening Balance - New Capital Assets + (+) Indexation Allowance - New Capital Assets + Capex incurred when remaining useful lives shorter than the designed useful lives</t>
  </si>
  <si>
    <t>Total Opening Balance - New Capital Assets + (+) Indexation Allowance - New Capital Assets + Capex incurred when remaining useful lives shorter than the designed useful lives</t>
  </si>
  <si>
    <t>Cumulative Capex incurred when remaining useful lives shorter than the designed useful lives &amp; associated depreciation &amp; (+) Indexation Allowance - New Capital Assets</t>
  </si>
  <si>
    <t>Total Cumulative Capex incurred when remaining useful lives shorter than the designed useful lives &amp; associated depreciation &amp; (+) Indexation Allowance - New Capital Assets</t>
  </si>
  <si>
    <t>Opening Balance - New Capital Assets+(+) Indexation Allowance - New Capital Assets+Capex to be fully depreciated during lease term+Capex incurred when remaining useful lives shorter than the designed useful lives+Depreciation on Capex to be fully depreciated during lease term</t>
  </si>
  <si>
    <t>Depreciation on indexation and Capex incurred when remaining useful lives shorter than the designed useful lives</t>
  </si>
  <si>
    <t>Total Depreciation on indexation and Capex incurred when remaining useful lives shorter than the designed useful lives</t>
  </si>
  <si>
    <t>Total Use of Depreciation uncharged in previous period</t>
  </si>
  <si>
    <t>Interim Balance - New Capital Assets</t>
  </si>
  <si>
    <t>Total Interim Balance - New Capital Assets</t>
  </si>
  <si>
    <t>(+)/(-) Adjustment to Return of Capital (based on straight-line depreciation) Remaining</t>
  </si>
  <si>
    <t>(+)/(-) Adjustment to Return of Capital (based on straight-line depreciation) Remaining &gt; 0?</t>
  </si>
  <si>
    <t>Total Current year depreciation plus unused depreciation from PY</t>
  </si>
  <si>
    <t>(+)/(-) Adjustment to Return of Capital (based on straight-line depreciation) Remaining - Unallocated</t>
  </si>
  <si>
    <t>Total Allocation based on new assets opening balances</t>
  </si>
  <si>
    <t>Total Allocation based on new assets remaining interim balances</t>
  </si>
  <si>
    <t>(+)/(-) Adjustment to Return of Capital (based on straight-line depreciation) - New Capital Assets</t>
  </si>
  <si>
    <t>Total (+)/(-) Adjustment to Return of Capital (based on straight-line depreciation) - New Capital Assets</t>
  </si>
  <si>
    <t>Total Closing Balance - New Capital Assets</t>
  </si>
  <si>
    <t>Appendix B - Regulatory Model.xlsb</t>
  </si>
  <si>
    <t>Item (e.g. Description of change in response to ESC's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</si>
</sst>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44" formatCode="_-&quot;$&quot;* #,##0.00_-;\-&quot;$&quot;* #,##0.00_-;_-&quot;$&quot;* &quot;-&quot;??_-;_-@_-"/>
    <numFmt numFmtId="43" formatCode="_-* #,##0.00_-;\-* #,##0.00_-;_-* &quot;-&quot;??_-;_-@_-"/>
    <numFmt numFmtId="164" formatCode="_(\ #,##0.0_);_(\ \(#,##0.0\);_(* &quot;-&quot;??_);_(@_)"/>
    <numFmt numFmtId="165" formatCode="#&quot;.&quot;##"/>
    <numFmt numFmtId="166" formatCode="#&quot;.&quot;##.00"/>
    <numFmt numFmtId="167" formatCode="dd\-mmm\-yy;@"/>
    <numFmt numFmtId="168" formatCode="_(* #,##0_);_(* \(#,##0\);_(* &quot;-&quot;??_);_(@_)"/>
    <numFmt numFmtId="169" formatCode="_(* #,##0.0_);_(* \(#,##0.0\);_(* &quot;-&quot;??_);_(@_)"/>
    <numFmt numFmtId="170" formatCode="0.0%"/>
    <numFmt numFmtId="171" formatCode="_(* #,##0.0000_);_(* \(#,##0.0000\);_(* &quot;-&quot;??_);_(@_)"/>
    <numFmt numFmtId="172" formatCode="#,##0.00%;\(#,##0.00%\);\-"/>
    <numFmt numFmtId="173" formatCode="_-* #,##0_-;\-* #,##0_-;_-* &quot;-&quot;??_-;_-@_-"/>
    <numFmt numFmtId="174" formatCode="#,##0.0%;\(#,##0.0%\);\-\-_)"/>
    <numFmt numFmtId="175" formatCode="#,##0.00%;\(#,##0.00\)%;&quot;-&quot;"/>
    <numFmt numFmtId="176" formatCode="#,##0.00_);\(#,##0.00\);\-\-_)"/>
    <numFmt numFmtId="177" formatCode="_-\ #,##0.0_-;\(#,##0.0\);_-\ &quot;-&quot;_-;_-@_-"/>
    <numFmt numFmtId="178" formatCode="_-* #,##0.0_-;\-* #,##0.0_-;_-* &quot;-&quot;??_-;_-@_-"/>
    <numFmt numFmtId="179" formatCode="_-\ #,##0.00_-;\(#,##0.00\);_-\ &quot;-&quot;_-;_-@_-"/>
    <numFmt numFmtId="180" formatCode="_-* #,##0.0000_-;\-* #,##0.0000_-;_-* &quot;-&quot;??_-;_-@_-"/>
    <numFmt numFmtId="181" formatCode="_-\ #,##0_-;\(#,##0\);_-\ &quot;-&quot;_-;_-@_-"/>
    <numFmt numFmtId="182" formatCode="_(* #,##0.00_);_(* \(#,##0.00\);_(* &quot;-&quot;??_);_(@_)"/>
    <numFmt numFmtId="183" formatCode="[=0]&quot;Compliant&quot;;[=1]&quot;Non Compliant&quot;"/>
    <numFmt numFmtId="184" formatCode="_(* #,##0.000_);_(* \(#,##0.000\);_(* &quot;-&quot;??_);_(@_)"/>
    <numFmt numFmtId="185" formatCode="0.0000%"/>
    <numFmt numFmtId="186" formatCode="_-* #,##0.000000_-;\-* #,##0.000000_-;_-* &quot;-&quot;??_-;_-@_-"/>
    <numFmt numFmtId="187" formatCode="#,##0.0;\(#,##0.0\);&quot;-&quot;"/>
    <numFmt numFmtId="188" formatCode="[=0]&quot;-&quot;;[Red][=1]&quot;Error&quot;"/>
    <numFmt numFmtId="189" formatCode="#,##0.000;\(#,##0.000\);&quot;-&quot;"/>
    <numFmt numFmtId="190" formatCode="#,##0.000"/>
    <numFmt numFmtId="191" formatCode="_-* #,##0.000_-;\-* #,##0.000_-;_-* &quot;-&quot;??_-;_-@_-"/>
    <numFmt numFmtId="192" formatCode="_-\ #,##0.000000_-;\(#,##0.000000\);_-\ &quot;-&quot;_-;_-@_-"/>
    <numFmt numFmtId="193" formatCode="_(&quot;$&quot;* #,##0.00_);_(&quot;$&quot;* \(#,##0.00\);_(&quot;$&quot;* &quot;-&quot;??_);_(@_)"/>
    <numFmt numFmtId="194" formatCode="_-[$€-2]* #,##0.00_-;\-[$€-2]* #,##0.00_-;_-[$€-2]* &quot;-&quot;??_-"/>
    <numFmt numFmtId="195" formatCode="\ #,##0_-;\(#,##0\);\ &quot;-&quot;_-;_-@_-"/>
    <numFmt numFmtId="196" formatCode="#,##0_-;\ \(#,##0\);_-* &quot;-&quot;??;_-@_-"/>
    <numFmt numFmtId="197" formatCode="_(* #,##0_);_(* \(#,##0\);_(* &quot;-&quot;_);@_)"/>
    <numFmt numFmtId="198" formatCode="_-#,##0_-;\(#,##0\);_-&quot;-&quot;_-;_-@_-"/>
    <numFmt numFmtId="199" formatCode="_-* #,##0.0_-;\(#,##0.0\);_-* &quot;-&quot;_-;_-@_-"/>
    <numFmt numFmtId="200" formatCode="_(* #,##0.00_)_;;_(* \(#,##0.00\)_;;_(* #,##0.00_)_;"/>
    <numFmt numFmtId="201" formatCode="_(* #,##0.0000_)_;;_(* \(#,##0.0000\)_;;_(* #,##0.0000_)_;"/>
    <numFmt numFmtId="202" formatCode="\ 0%;\-0%"/>
    <numFmt numFmtId="203" formatCode="\ 0.0%;\-0.0%"/>
    <numFmt numFmtId="204" formatCode="\ 0.00%;\-0.00%"/>
    <numFmt numFmtId="205" formatCode="\ 0.000%;\-0.000%"/>
    <numFmt numFmtId="206" formatCode="\ 0.0000%;\-0.0000%"/>
    <numFmt numFmtId="207" formatCode="_(* #,##0_);_(* \(#,##0\);_(* &quot;-&quot;_);_(@_)"/>
    <numFmt numFmtId="208" formatCode="_-* #,##0.00_-;\(#,##0.00\);_-* &quot;-&quot;??_-;_-@_-"/>
    <numFmt numFmtId="209" formatCode="0.00\x"/>
    <numFmt numFmtId="210" formatCode="#,##0_);\(#,##0\);&quot;-  &quot;;&quot; &quot;@&quot; &quot;"/>
    <numFmt numFmtId="211" formatCode="\ #,##0.00_-;\(#,##0.00\);\ &quot;-&quot;_-;_-@_-"/>
    <numFmt numFmtId="212" formatCode="\ #,##0.000_-;\(#,##0.000\);\ &quot;-&quot;_-;_-@_-"/>
    <numFmt numFmtId="213" formatCode="\ #,##0.0000_-;\(#,##0.0000\);\ &quot;-&quot;_-;_-@_-"/>
    <numFmt numFmtId="214" formatCode="mmm"/>
    <numFmt numFmtId="215" formatCode="&quot;Yes&quot;;;&quot;No&quot;"/>
    <numFmt numFmtId="216" formatCode="0%_);\(0%\)"/>
    <numFmt numFmtId="217" formatCode=";;;&quot;[&quot;@&quot;]&quot;"/>
    <numFmt numFmtId="218" formatCode="0.00&quot;x&quot;"/>
    <numFmt numFmtId="219" formatCode="_-\ #,##0.0000_-;\(#,##0.0000\);_-\ &quot;-&quot;_-;_-@_-"/>
    <numFmt numFmtId="220" formatCode="0.000"/>
    <numFmt numFmtId="221" formatCode="0.0000"/>
    <numFmt numFmtId="222" formatCode="_(* #,##0.0000000_);_(* \(#,##0.0000000\);_(* &quot;-&quot;??_);_(@_)"/>
  </numFmts>
  <fonts count="173">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sz val="9"/>
      <color indexed="81"/>
      <name val="Tahoma"/>
      <family val="2"/>
    </font>
    <font>
      <sz val="10"/>
      <name val="Arial"/>
      <family val="2"/>
    </font>
    <font>
      <b/>
      <sz val="10"/>
      <color theme="1"/>
      <name val="Calibri"/>
      <family val="2"/>
      <scheme val="minor"/>
    </font>
    <font>
      <b/>
      <sz val="10"/>
      <color indexed="9"/>
      <name val="Calibri"/>
      <family val="2"/>
      <scheme val="minor"/>
    </font>
    <font>
      <b/>
      <sz val="16"/>
      <color theme="0"/>
      <name val="Calibri"/>
      <family val="2"/>
      <scheme val="minor"/>
    </font>
    <font>
      <sz val="10"/>
      <color theme="3" tint="0.39997558519241921"/>
      <name val="Calibri"/>
      <family val="2"/>
      <scheme val="minor"/>
    </font>
    <font>
      <b/>
      <sz val="9"/>
      <color indexed="81"/>
      <name val="Tahoma"/>
      <family val="2"/>
    </font>
    <font>
      <b/>
      <sz val="16"/>
      <color indexed="9"/>
      <name val="Calibri"/>
      <family val="2"/>
      <scheme val="minor"/>
    </font>
    <font>
      <sz val="10"/>
      <color indexed="9"/>
      <name val="Calibri"/>
      <family val="2"/>
      <scheme val="minor"/>
    </font>
    <font>
      <sz val="16"/>
      <color indexed="9"/>
      <name val="Calibri"/>
      <family val="2"/>
      <scheme val="minor"/>
    </font>
    <font>
      <sz val="16"/>
      <color theme="1"/>
      <name val="Calibri"/>
      <family val="2"/>
      <scheme val="minor"/>
    </font>
    <font>
      <b/>
      <sz val="10"/>
      <name val="Calibri"/>
      <family val="2"/>
      <scheme val="minor"/>
    </font>
    <font>
      <sz val="10"/>
      <name val="Calibri"/>
      <family val="2"/>
      <scheme val="minor"/>
    </font>
    <font>
      <sz val="10"/>
      <color theme="0"/>
      <name val="Calibri"/>
      <family val="2"/>
      <scheme val="minor"/>
    </font>
    <font>
      <b/>
      <i/>
      <sz val="10"/>
      <color rgb="FF0070C0"/>
      <name val="Calibri"/>
      <family val="2"/>
      <scheme val="minor"/>
    </font>
    <font>
      <i/>
      <sz val="10"/>
      <color rgb="FF0070C0"/>
      <name val="Calibri"/>
      <family val="2"/>
      <scheme val="minor"/>
    </font>
    <font>
      <sz val="10"/>
      <color indexed="12"/>
      <name val="Calibri"/>
      <family val="2"/>
      <scheme val="minor"/>
    </font>
    <font>
      <sz val="10"/>
      <color rgb="FF0070C0"/>
      <name val="Calibri"/>
      <family val="2"/>
      <scheme val="minor"/>
    </font>
    <font>
      <sz val="10"/>
      <color indexed="8"/>
      <name val="Calibri"/>
      <family val="2"/>
      <scheme val="minor"/>
    </font>
    <font>
      <b/>
      <sz val="10"/>
      <color indexed="8"/>
      <name val="Calibri"/>
      <family val="2"/>
      <scheme val="minor"/>
    </font>
    <font>
      <i/>
      <sz val="10"/>
      <color theme="1"/>
      <name val="Calibri"/>
      <family val="2"/>
      <scheme val="minor"/>
    </font>
    <font>
      <sz val="10"/>
      <color rgb="FF00B050"/>
      <name val="Calibri"/>
      <family val="2"/>
      <scheme val="minor"/>
    </font>
    <font>
      <sz val="10"/>
      <color rgb="FFFF0000"/>
      <name val="Calibri"/>
      <family val="2"/>
      <scheme val="minor"/>
    </font>
    <font>
      <b/>
      <sz val="10"/>
      <color rgb="FF0070C0"/>
      <name val="Calibri"/>
      <family val="2"/>
      <scheme val="minor"/>
    </font>
    <font>
      <sz val="10"/>
      <color rgb="FF00B0F0"/>
      <name val="Calibri"/>
      <family val="2"/>
      <scheme val="minor"/>
    </font>
    <font>
      <sz val="10"/>
      <color rgb="FFC00000"/>
      <name val="Calibri"/>
      <family val="2"/>
      <scheme val="minor"/>
    </font>
    <font>
      <u/>
      <sz val="11"/>
      <color rgb="FF000000"/>
      <name val="Calibri"/>
      <family val="2"/>
      <scheme val="minor"/>
    </font>
    <font>
      <b/>
      <u/>
      <sz val="11"/>
      <color rgb="FF000000"/>
      <name val="Calibri"/>
      <family val="2"/>
      <scheme val="minor"/>
    </font>
    <font>
      <b/>
      <sz val="11"/>
      <color rgb="FF000000"/>
      <name val="Calibri"/>
      <family val="2"/>
      <scheme val="minor"/>
    </font>
    <font>
      <sz val="11"/>
      <color rgb="FF000000"/>
      <name val="Calibri"/>
      <family val="2"/>
      <scheme val="minor"/>
    </font>
    <font>
      <b/>
      <sz val="10"/>
      <color theme="0"/>
      <name val="Calibri"/>
      <family val="2"/>
      <scheme val="minor"/>
    </font>
    <font>
      <b/>
      <sz val="14"/>
      <color theme="0"/>
      <name val="Calibri"/>
      <family val="2"/>
      <scheme val="minor"/>
    </font>
    <font>
      <b/>
      <sz val="14"/>
      <color indexed="9"/>
      <name val="Calibri"/>
      <family val="2"/>
      <scheme val="minor"/>
    </font>
    <font>
      <sz val="14"/>
      <color theme="1"/>
      <name val="Calibri"/>
      <family val="2"/>
      <scheme val="minor"/>
    </font>
    <font>
      <b/>
      <sz val="10"/>
      <color rgb="FF00B050"/>
      <name val="Calibri"/>
      <family val="2"/>
      <scheme val="minor"/>
    </font>
    <font>
      <b/>
      <sz val="10"/>
      <color rgb="FFFFFFFF"/>
      <name val="Calibri"/>
      <family val="2"/>
    </font>
    <font>
      <sz val="8"/>
      <name val="Calibri"/>
      <family val="2"/>
      <scheme val="minor"/>
    </font>
    <font>
      <b/>
      <sz val="10"/>
      <color rgb="FF000000"/>
      <name val="Calibri"/>
      <family val="2"/>
    </font>
    <font>
      <u/>
      <sz val="10"/>
      <color theme="10"/>
      <name val="Calibri"/>
      <family val="2"/>
      <scheme val="minor"/>
    </font>
    <font>
      <sz val="8"/>
      <color theme="0"/>
      <name val="Calibri"/>
      <family val="2"/>
      <scheme val="minor"/>
    </font>
    <font>
      <sz val="12"/>
      <color rgb="FFFFFFFF"/>
      <name val="Calibri"/>
      <family val="2"/>
    </font>
    <font>
      <sz val="8"/>
      <color rgb="FF0000FF"/>
      <name val="Calibri"/>
      <family val="2"/>
    </font>
    <font>
      <sz val="8"/>
      <color rgb="FF7030A0"/>
      <name val="Calibri"/>
      <family val="2"/>
    </font>
    <font>
      <sz val="8"/>
      <name val="Calibri"/>
      <family val="2"/>
    </font>
    <font>
      <b/>
      <sz val="8"/>
      <color rgb="FF000000"/>
      <name val="Calibri"/>
      <family val="2"/>
    </font>
    <font>
      <sz val="8"/>
      <color rgb="FF000000"/>
      <name val="Calibri"/>
      <family val="2"/>
    </font>
    <font>
      <b/>
      <sz val="8"/>
      <color rgb="FFFFFFFF"/>
      <name val="Calibri"/>
      <family val="2"/>
    </font>
    <font>
      <sz val="8"/>
      <color rgb="FF0070C0"/>
      <name val="Calibri"/>
      <family val="2"/>
    </font>
    <font>
      <sz val="8"/>
      <color rgb="FF00B050"/>
      <name val="Calibri"/>
      <family val="2"/>
    </font>
    <font>
      <b/>
      <sz val="10"/>
      <color indexed="9"/>
      <name val="Calibri"/>
      <family val="2"/>
    </font>
    <font>
      <sz val="12"/>
      <color theme="0"/>
      <name val="Calibri"/>
      <family val="2"/>
    </font>
    <font>
      <sz val="8"/>
      <color indexed="12"/>
      <name val="Calibri"/>
      <family val="2"/>
    </font>
    <font>
      <sz val="10"/>
      <name val="Cambria"/>
      <family val="2"/>
      <scheme val="major"/>
    </font>
    <font>
      <sz val="10"/>
      <color indexed="8"/>
      <name val="Calibri"/>
      <family val="2"/>
    </font>
    <font>
      <sz val="10"/>
      <name val="Calibri"/>
      <family val="2"/>
    </font>
    <font>
      <sz val="10"/>
      <color rgb="FFC00000"/>
      <name val="Calibri"/>
      <family val="2"/>
    </font>
    <font>
      <b/>
      <sz val="8"/>
      <color indexed="9"/>
      <name val="Calibri"/>
      <family val="2"/>
    </font>
    <font>
      <sz val="10"/>
      <color theme="1"/>
      <name val="Calibri"/>
      <family val="2"/>
    </font>
    <font>
      <sz val="8"/>
      <color theme="1"/>
      <name val="Calibri"/>
      <family val="2"/>
    </font>
    <font>
      <b/>
      <sz val="8"/>
      <color indexed="8"/>
      <name val="Calibri"/>
      <family val="2"/>
    </font>
    <font>
      <b/>
      <sz val="10"/>
      <color indexed="8"/>
      <name val="Calibri"/>
      <family val="2"/>
    </font>
    <font>
      <sz val="10"/>
      <color rgb="FF0070C0"/>
      <name val="Cambria"/>
      <family val="2"/>
      <scheme val="major"/>
    </font>
    <font>
      <sz val="10"/>
      <color rgb="FF0070C0"/>
      <name val="Calibri"/>
      <family val="2"/>
    </font>
    <font>
      <b/>
      <sz val="13"/>
      <color theme="3"/>
      <name val="Calibri"/>
      <family val="2"/>
      <scheme val="minor"/>
    </font>
    <font>
      <b/>
      <sz val="11"/>
      <color theme="3"/>
      <name val="Calibri"/>
      <family val="2"/>
      <scheme val="minor"/>
    </font>
    <font>
      <sz val="11"/>
      <color rgb="FF3F3F76"/>
      <name val="Calibri"/>
      <family val="2"/>
      <scheme val="minor"/>
    </font>
    <font>
      <i/>
      <sz val="10"/>
      <color theme="0" tint="-0.34998626667073579"/>
      <name val="Calibri"/>
      <family val="2"/>
      <scheme val="minor"/>
    </font>
    <font>
      <sz val="11"/>
      <color indexed="8"/>
      <name val="Calibri"/>
      <family val="2"/>
    </font>
    <font>
      <sz val="12"/>
      <name val="Helvetica"/>
      <family val="2"/>
    </font>
    <font>
      <sz val="9"/>
      <color theme="1"/>
      <name val="Calibri"/>
      <family val="2"/>
      <scheme val="minor"/>
    </font>
    <font>
      <sz val="10"/>
      <color indexed="16"/>
      <name val="Credit Suisse Type Roman"/>
      <family val="2"/>
    </font>
    <font>
      <sz val="8"/>
      <color indexed="22"/>
      <name val="Arial"/>
      <family val="2"/>
    </font>
    <font>
      <sz val="10"/>
      <color indexed="8"/>
      <name val="Arial"/>
      <family val="2"/>
    </font>
    <font>
      <sz val="10"/>
      <color rgb="FF000000"/>
      <name val="Times New Roman"/>
      <family val="1"/>
    </font>
    <font>
      <sz val="10"/>
      <color indexed="8"/>
      <name val="Palatino Linotype"/>
      <family val="2"/>
    </font>
    <font>
      <sz val="11"/>
      <name val="Arial"/>
      <family val="2"/>
    </font>
    <font>
      <strike/>
      <sz val="10"/>
      <name val="Courier New"/>
      <family val="3"/>
    </font>
    <font>
      <sz val="10"/>
      <color indexed="12"/>
      <name val="Arial"/>
      <family val="2"/>
    </font>
    <font>
      <sz val="8"/>
      <color indexed="58"/>
      <name val="Arial"/>
      <family val="2"/>
    </font>
    <font>
      <b/>
      <i/>
      <sz val="18"/>
      <color theme="0"/>
      <name val="Arial Narrow"/>
      <family val="2"/>
    </font>
    <font>
      <sz val="10"/>
      <color theme="1"/>
      <name val="Arial Narrow"/>
      <family val="2"/>
    </font>
    <font>
      <sz val="10"/>
      <color rgb="FFFF0000"/>
      <name val="Arial"/>
      <family val="2"/>
    </font>
    <font>
      <sz val="8"/>
      <color rgb="FFFF0000"/>
      <name val="Arial Narrow"/>
      <family val="2"/>
    </font>
    <font>
      <sz val="12"/>
      <name val="Times New Roman"/>
      <family val="1"/>
    </font>
    <font>
      <i/>
      <sz val="11"/>
      <color indexed="23"/>
      <name val="Calibri"/>
      <family val="2"/>
    </font>
    <font>
      <i/>
      <sz val="9"/>
      <color rgb="FF7F7F7F"/>
      <name val="Calibri"/>
      <family val="2"/>
      <scheme val="minor"/>
    </font>
    <font>
      <sz val="10"/>
      <color indexed="16"/>
      <name val="Arial"/>
      <family val="2"/>
    </font>
    <font>
      <sz val="10"/>
      <color indexed="23"/>
      <name val="Arial"/>
      <family val="2"/>
    </font>
    <font>
      <u/>
      <sz val="11"/>
      <color rgb="FF004488"/>
      <name val="Calibri"/>
      <family val="2"/>
      <scheme val="minor"/>
    </font>
    <font>
      <b/>
      <sz val="12"/>
      <color indexed="50"/>
      <name val="Arial Narrow"/>
      <family val="2"/>
    </font>
    <font>
      <sz val="11"/>
      <color indexed="17"/>
      <name val="Calibri"/>
      <family val="2"/>
    </font>
    <font>
      <sz val="9"/>
      <color rgb="FF006100"/>
      <name val="Arial"/>
      <family val="2"/>
    </font>
    <font>
      <b/>
      <sz val="8"/>
      <color indexed="9"/>
      <name val="Arial"/>
      <family val="2"/>
    </font>
    <font>
      <b/>
      <sz val="13"/>
      <color rgb="FF000064"/>
      <name val="Arial"/>
      <family val="2"/>
    </font>
    <font>
      <b/>
      <sz val="12"/>
      <color theme="1"/>
      <name val="Arial"/>
      <family val="2"/>
    </font>
    <font>
      <u/>
      <sz val="11"/>
      <name val="Arial"/>
      <family val="2"/>
    </font>
    <font>
      <b/>
      <sz val="15"/>
      <color indexed="56"/>
      <name val="Calibri"/>
      <family val="2"/>
    </font>
    <font>
      <b/>
      <sz val="15"/>
      <color theme="3"/>
      <name val="Palatino Linotype"/>
      <family val="2"/>
    </font>
    <font>
      <b/>
      <sz val="9"/>
      <color theme="3"/>
      <name val="Arial"/>
      <family val="2"/>
    </font>
    <font>
      <b/>
      <sz val="9"/>
      <name val="Arial"/>
      <family val="2"/>
    </font>
    <font>
      <b/>
      <sz val="9"/>
      <color theme="3"/>
      <name val="Cambria"/>
      <family val="2"/>
      <scheme val="major"/>
    </font>
    <font>
      <b/>
      <sz val="8"/>
      <name val="Arial"/>
      <family val="2"/>
    </font>
    <font>
      <sz val="9"/>
      <color theme="3"/>
      <name val="Cambria"/>
      <family val="2"/>
      <scheme val="major"/>
    </font>
    <font>
      <b/>
      <sz val="11"/>
      <color theme="3"/>
      <name val="Palatino Linotype"/>
      <family val="2"/>
    </font>
    <font>
      <sz val="8"/>
      <name val="Arial"/>
      <family val="2"/>
    </font>
    <font>
      <sz val="18"/>
      <color theme="8"/>
      <name val="Times New Roman"/>
      <family val="1"/>
    </font>
    <font>
      <u/>
      <sz val="9"/>
      <color theme="10"/>
      <name val="Calibri"/>
      <family val="2"/>
      <scheme val="minor"/>
    </font>
    <font>
      <u/>
      <sz val="10"/>
      <color theme="10"/>
      <name val="Credit Suisse Type Roman"/>
      <family val="2"/>
    </font>
    <font>
      <b/>
      <u/>
      <sz val="8"/>
      <color theme="10"/>
      <name val="Arial"/>
      <family val="2"/>
    </font>
    <font>
      <u/>
      <sz val="10"/>
      <color indexed="12"/>
      <name val="Arial"/>
      <family val="2"/>
    </font>
    <font>
      <u/>
      <sz val="11"/>
      <color indexed="12"/>
      <name val="Arial"/>
      <family val="2"/>
    </font>
    <font>
      <u/>
      <sz val="11"/>
      <color rgb="FF0066AA"/>
      <name val="Calibri"/>
      <family val="2"/>
      <scheme val="minor"/>
    </font>
    <font>
      <u/>
      <sz val="11"/>
      <color theme="10"/>
      <name val="Calibri"/>
      <family val="2"/>
    </font>
    <font>
      <b/>
      <sz val="10"/>
      <color indexed="61"/>
      <name val="Wingdings"/>
      <charset val="2"/>
    </font>
    <font>
      <b/>
      <u/>
      <sz val="8"/>
      <color indexed="61"/>
      <name val="Arial"/>
      <family val="2"/>
    </font>
    <font>
      <sz val="8"/>
      <color indexed="12"/>
      <name val="Arial"/>
      <family val="2"/>
    </font>
    <font>
      <sz val="8"/>
      <color indexed="12"/>
      <name val="Arial Narrow"/>
      <family val="2"/>
    </font>
    <font>
      <sz val="9"/>
      <color indexed="12"/>
      <name val="Arial"/>
      <family val="2"/>
    </font>
    <font>
      <sz val="9"/>
      <color rgb="FF3F3F76"/>
      <name val="Calibri"/>
      <family val="2"/>
      <scheme val="minor"/>
    </font>
    <font>
      <sz val="12"/>
      <color indexed="12"/>
      <name val="Times New Roman"/>
      <family val="1"/>
    </font>
    <font>
      <sz val="12"/>
      <color indexed="23"/>
      <name val="Times New Roman"/>
      <family val="1"/>
    </font>
    <font>
      <sz val="10"/>
      <color indexed="18"/>
      <name val="Times New Roman"/>
      <family val="1"/>
    </font>
    <font>
      <sz val="10"/>
      <color indexed="60"/>
      <name val="Arial"/>
      <family val="2"/>
    </font>
    <font>
      <sz val="10"/>
      <color indexed="12"/>
      <name val="Times New Roman"/>
      <family val="1"/>
    </font>
    <font>
      <b/>
      <u/>
      <sz val="10"/>
      <color indexed="9"/>
      <name val="Calibri"/>
      <family val="2"/>
    </font>
    <font>
      <sz val="11"/>
      <color indexed="52"/>
      <name val="Calibri"/>
      <family val="2"/>
    </font>
    <font>
      <sz val="9"/>
      <color rgb="FFFA7D00"/>
      <name val="Calibri"/>
      <family val="2"/>
      <scheme val="minor"/>
    </font>
    <font>
      <b/>
      <sz val="12"/>
      <name val="Arial"/>
      <family val="2"/>
    </font>
    <font>
      <sz val="11"/>
      <color indexed="60"/>
      <name val="Calibri"/>
      <family val="2"/>
    </font>
    <font>
      <sz val="9"/>
      <color rgb="FF9C6500"/>
      <name val="Arial"/>
      <family val="2"/>
    </font>
    <font>
      <sz val="10"/>
      <color theme="1"/>
      <name val="Palatino Linotype"/>
      <family val="2"/>
    </font>
    <font>
      <sz val="10"/>
      <color indexed="0"/>
      <name val="Arial"/>
      <family val="2"/>
    </font>
    <font>
      <sz val="10"/>
      <color indexed="48"/>
      <name val="Arial"/>
      <family val="2"/>
    </font>
    <font>
      <b/>
      <sz val="11"/>
      <color indexed="63"/>
      <name val="Calibri"/>
      <family val="2"/>
    </font>
    <font>
      <b/>
      <sz val="9"/>
      <color rgb="FF3F3F3F"/>
      <name val="Calibri"/>
      <family val="2"/>
      <scheme val="minor"/>
    </font>
    <font>
      <i/>
      <sz val="9"/>
      <color indexed="17"/>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3"/>
      <name val="Arial"/>
      <family val="2"/>
    </font>
    <font>
      <b/>
      <sz val="14"/>
      <name val="Arial"/>
      <family val="2"/>
    </font>
    <font>
      <b/>
      <sz val="16"/>
      <color theme="0"/>
      <name val="Arial"/>
      <family val="2"/>
    </font>
    <font>
      <b/>
      <sz val="12"/>
      <color indexed="9"/>
      <name val="Arial"/>
      <family val="2"/>
    </font>
    <font>
      <sz val="12"/>
      <color indexed="9"/>
      <name val="Arial"/>
      <family val="2"/>
    </font>
    <font>
      <b/>
      <sz val="9"/>
      <color theme="3"/>
      <name val="Calibri"/>
      <family val="2"/>
      <scheme val="minor"/>
    </font>
    <font>
      <b/>
      <sz val="9"/>
      <color theme="1"/>
      <name val="Calibri"/>
      <family val="2"/>
      <scheme val="minor"/>
    </font>
    <font>
      <sz val="10"/>
      <name val="Helv"/>
      <family val="2"/>
    </font>
    <font>
      <sz val="10"/>
      <color indexed="9"/>
      <name val="Arial"/>
      <family val="2"/>
    </font>
    <font>
      <sz val="10"/>
      <color indexed="55"/>
      <name val="Arial"/>
      <family val="2"/>
    </font>
    <font>
      <b/>
      <sz val="18"/>
      <color indexed="56"/>
      <name val="Cambria"/>
      <family val="2"/>
    </font>
    <font>
      <b/>
      <sz val="11"/>
      <color theme="3"/>
      <name val="Cambria"/>
      <family val="2"/>
      <scheme val="major"/>
    </font>
    <font>
      <i/>
      <sz val="12"/>
      <color indexed="18"/>
      <name val="Times New Roman"/>
      <family val="1"/>
    </font>
    <font>
      <b/>
      <sz val="11"/>
      <color indexed="8"/>
      <name val="Calibri"/>
      <family val="2"/>
    </font>
    <font>
      <b/>
      <sz val="10"/>
      <color theme="1"/>
      <name val="Palatino Linotype"/>
      <family val="2"/>
    </font>
    <font>
      <b/>
      <sz val="9"/>
      <color theme="1"/>
      <name val="Cambria"/>
      <family val="2"/>
      <scheme val="major"/>
    </font>
    <font>
      <sz val="12"/>
      <name val="Arial MT"/>
    </font>
    <font>
      <u/>
      <sz val="8"/>
      <name val="Arial"/>
      <family val="2"/>
    </font>
    <font>
      <sz val="7"/>
      <color indexed="55"/>
      <name val="Arial"/>
      <family val="2"/>
    </font>
    <font>
      <sz val="11"/>
      <color indexed="10"/>
      <name val="Calibri"/>
      <family val="2"/>
    </font>
    <font>
      <b/>
      <sz val="10"/>
      <color indexed="16"/>
      <name val="Arial"/>
      <family val="2"/>
    </font>
    <font>
      <sz val="11"/>
      <name val="Calibri"/>
      <family val="2"/>
      <scheme val="minor"/>
    </font>
    <font>
      <sz val="10"/>
      <color rgb="FF000000"/>
      <name val="Calibri"/>
      <family val="2"/>
    </font>
    <font>
      <sz val="10"/>
      <color rgb="FFFFFFFF"/>
      <name val="Calibri"/>
      <family val="2"/>
    </font>
    <font>
      <sz val="10"/>
      <color rgb="FF00B050"/>
      <name val="Calibri"/>
      <family val="2"/>
    </font>
  </fonts>
  <fills count="67">
    <fill>
      <patternFill patternType="none"/>
    </fill>
    <fill>
      <patternFill patternType="gray125"/>
    </fill>
    <fill>
      <patternFill patternType="solid">
        <fgColor theme="3"/>
        <bgColor rgb="FF00FFFF"/>
      </patternFill>
    </fill>
    <fill>
      <patternFill patternType="solid">
        <fgColor theme="3"/>
        <bgColor indexed="64"/>
      </patternFill>
    </fill>
    <fill>
      <patternFill patternType="solid">
        <fgColor rgb="FF92D050"/>
        <bgColor rgb="FF00FFFF"/>
      </patternFill>
    </fill>
    <fill>
      <patternFill patternType="solid">
        <fgColor rgb="FF92D05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CC"/>
        <bgColor rgb="FF00FFFF"/>
      </patternFill>
    </fill>
    <fill>
      <patternFill patternType="solid">
        <fgColor theme="0" tint="-0.14999847407452621"/>
        <bgColor rgb="FF00FFFF"/>
      </patternFill>
    </fill>
    <fill>
      <patternFill patternType="solid">
        <fgColor rgb="FF1F497D"/>
        <bgColor rgb="FF000000"/>
      </patternFill>
    </fill>
    <fill>
      <patternFill patternType="solid">
        <fgColor theme="0"/>
        <bgColor indexed="64"/>
      </patternFill>
    </fill>
    <fill>
      <patternFill patternType="solid">
        <fgColor theme="1"/>
        <bgColor rgb="FF00FFFF"/>
      </patternFill>
    </fill>
    <fill>
      <patternFill patternType="solid">
        <fgColor rgb="FF1F497D"/>
        <bgColor rgb="FF00FFFF"/>
      </patternFill>
    </fill>
    <fill>
      <patternFill patternType="solid">
        <fgColor rgb="FFFFFFCC"/>
        <bgColor rgb="FF000000"/>
      </patternFill>
    </fill>
    <fill>
      <patternFill patternType="solid">
        <fgColor rgb="FF8DB4E2"/>
        <bgColor rgb="FF000000"/>
      </patternFill>
    </fill>
    <fill>
      <patternFill patternType="solid">
        <fgColor rgb="FF000000"/>
        <bgColor rgb="FF000000"/>
      </patternFill>
    </fill>
    <fill>
      <patternFill patternType="solid">
        <fgColor rgb="FFFFFFFF"/>
        <bgColor rgb="FF000000"/>
      </patternFill>
    </fill>
    <fill>
      <patternFill patternType="solid">
        <fgColor theme="9" tint="0.79998168889431442"/>
        <bgColor rgb="FF00FFFF"/>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bgColor rgb="FF00FFFF"/>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rgb="FFFFFFFF"/>
        <bgColor rgb="FF00FFFF"/>
      </patternFill>
    </fill>
    <fill>
      <patternFill patternType="solid">
        <fgColor indexed="41"/>
        <bgColor indexed="64"/>
      </patternFill>
    </fill>
    <fill>
      <patternFill patternType="solid">
        <fgColor indexed="42"/>
        <bgColor indexed="64"/>
      </patternFill>
    </fill>
    <fill>
      <patternFill patternType="solid">
        <fgColor rgb="FF002060"/>
        <bgColor indexed="64"/>
      </patternFill>
    </fill>
    <fill>
      <patternFill patternType="lightGray">
        <bgColor indexed="9"/>
      </patternFill>
    </fill>
    <fill>
      <patternFill patternType="solid">
        <fgColor indexed="45"/>
        <bgColor indexed="64"/>
      </patternFill>
    </fill>
    <fill>
      <patternFill patternType="lightDown">
        <fgColor indexed="23"/>
      </patternFill>
    </fill>
    <fill>
      <patternFill patternType="solid">
        <fgColor rgb="FF00B0F0"/>
        <bgColor auto="1"/>
      </patternFill>
    </fill>
    <fill>
      <patternFill patternType="solid">
        <fgColor indexed="42"/>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19"/>
        <bgColor indexed="64"/>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rgb="FF000064"/>
        <bgColor indexed="64"/>
      </patternFill>
    </fill>
    <fill>
      <patternFill patternType="solid">
        <fgColor rgb="FFFCD4B6"/>
        <bgColor indexed="64"/>
      </patternFill>
    </fill>
    <fill>
      <patternFill patternType="solid">
        <fgColor theme="2" tint="-0.14996795556505021"/>
        <bgColor indexed="64"/>
      </patternFill>
    </fill>
    <fill>
      <patternFill patternType="solid">
        <fgColor rgb="FFE8E6DF"/>
        <bgColor indexed="64"/>
      </patternFill>
    </fill>
    <fill>
      <patternFill patternType="gray125">
        <fgColor indexed="8"/>
      </patternFill>
    </fill>
    <fill>
      <patternFill patternType="solid">
        <fgColor indexed="14"/>
        <bgColor indexed="64"/>
      </patternFill>
    </fill>
    <fill>
      <patternFill patternType="solid">
        <fgColor theme="3" tint="0.59999389629810485"/>
        <bgColor rgb="FF00FFFF"/>
      </patternFill>
    </fill>
  </fills>
  <borders count="47">
    <border>
      <left/>
      <right/>
      <top/>
      <bottom/>
      <diagonal/>
    </border>
    <border>
      <left/>
      <right/>
      <top/>
      <bottom style="thin">
        <color theme="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style="thin">
        <color indexed="64"/>
      </top>
      <bottom style="double">
        <color indexed="64"/>
      </bottom>
      <diagonal/>
    </border>
    <border>
      <left style="dashed">
        <color indexed="22"/>
      </left>
      <right style="dashed">
        <color indexed="22"/>
      </right>
      <top style="dashed">
        <color indexed="22"/>
      </top>
      <bottom style="dashed">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ashed">
        <color rgb="FFC0C0C0"/>
      </left>
      <right style="dashed">
        <color rgb="FFC0C0C0"/>
      </right>
      <top style="dashed">
        <color rgb="FFC0C0C0"/>
      </top>
      <bottom style="dashed">
        <color rgb="FFC0C0C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rgb="FF4F81BD"/>
      </bottom>
      <diagonal/>
    </border>
    <border>
      <left style="hair">
        <color auto="1"/>
      </left>
      <right style="hair">
        <color auto="1"/>
      </right>
      <top style="hair">
        <color auto="1"/>
      </top>
      <bottom style="hair">
        <color auto="1"/>
      </bottom>
      <diagonal/>
    </border>
    <border>
      <left style="thin">
        <color indexed="12"/>
      </left>
      <right style="thin">
        <color indexed="12"/>
      </right>
      <top style="thin">
        <color indexed="12"/>
      </top>
      <bottom style="thin">
        <color indexed="12"/>
      </bottom>
      <diagonal/>
    </border>
    <border>
      <left style="thin">
        <color indexed="22"/>
      </left>
      <right style="thin">
        <color indexed="22"/>
      </right>
      <top style="thin">
        <color indexed="22"/>
      </top>
      <bottom style="thin">
        <color indexed="22"/>
      </bottom>
      <diagonal/>
    </border>
    <border>
      <left style="thin">
        <color indexed="16"/>
      </left>
      <right style="thin">
        <color indexed="16"/>
      </right>
      <top style="thin">
        <color indexed="16"/>
      </top>
      <bottom style="thin">
        <color indexed="16"/>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theme="4"/>
      </bottom>
      <diagonal/>
    </border>
    <border>
      <left style="dotted">
        <color indexed="12"/>
      </left>
      <right style="dotted">
        <color indexed="12"/>
      </right>
      <top style="dotted">
        <color indexed="12"/>
      </top>
      <bottom style="dotted">
        <color indexed="12"/>
      </bottom>
      <diagonal/>
    </border>
    <border>
      <left style="thin">
        <color indexed="60"/>
      </left>
      <right style="thin">
        <color indexed="60"/>
      </right>
      <top style="thin">
        <color indexed="60"/>
      </top>
      <bottom style="thin">
        <color indexed="60"/>
      </bottom>
      <diagonal/>
    </border>
    <border>
      <left/>
      <right/>
      <top/>
      <bottom style="double">
        <color indexed="52"/>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theme="4"/>
      </top>
      <bottom style="medium">
        <color theme="4"/>
      </bottom>
      <diagonal/>
    </border>
    <border>
      <left/>
      <right/>
      <top style="medium">
        <color theme="4"/>
      </top>
      <bottom/>
      <diagonal/>
    </border>
    <border>
      <left/>
      <right/>
      <top style="thin">
        <color theme="4"/>
      </top>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right/>
      <top style="medium">
        <color indexed="8"/>
      </top>
      <bottom style="medium">
        <color indexed="8"/>
      </bottom>
      <diagonal/>
    </border>
  </borders>
  <cellStyleXfs count="52118">
    <xf numFmtId="0" fontId="0" fillId="0" borderId="0"/>
    <xf numFmtId="43" fontId="5" fillId="0" borderId="0" applyFont="0" applyFill="0" applyBorder="0" applyAlignment="0" applyProtection="0"/>
    <xf numFmtId="9" fontId="5" fillId="0" borderId="0" applyFont="0" applyFill="0" applyBorder="0" applyAlignment="0" applyProtection="0"/>
    <xf numFmtId="0" fontId="45" fillId="0" borderId="0" applyNumberFormat="0" applyFill="0" applyBorder="0" applyAlignment="0" applyProtection="0"/>
    <xf numFmtId="0" fontId="4" fillId="0" borderId="0"/>
    <xf numFmtId="0" fontId="3" fillId="0" borderId="0"/>
    <xf numFmtId="0" fontId="2" fillId="0" borderId="0"/>
    <xf numFmtId="0" fontId="2" fillId="0" borderId="0"/>
    <xf numFmtId="0" fontId="49" fillId="0" borderId="0">
      <alignment horizontal="left" vertical="center"/>
    </xf>
    <xf numFmtId="165" fontId="44" fillId="4" borderId="27"/>
    <xf numFmtId="0" fontId="73" fillId="0" borderId="0">
      <alignment horizontal="center"/>
    </xf>
    <xf numFmtId="0" fontId="54" fillId="17" borderId="0">
      <alignment horizontal="left" vertical="center"/>
    </xf>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6" fillId="0" borderId="0" applyFont="0" applyFill="0" applyBorder="0" applyAlignment="0" applyProtection="0"/>
    <xf numFmtId="182" fontId="1" fillId="0" borderId="0" applyFont="0" applyFill="0" applyBorder="0" applyAlignment="0" applyProtection="0"/>
    <xf numFmtId="182" fontId="77" fillId="0" borderId="0" applyFont="0" applyFill="0" applyBorder="0" applyAlignment="0" applyProtection="0"/>
    <xf numFmtId="182" fontId="1" fillId="0" borderId="0" applyFont="0" applyFill="0" applyBorder="0" applyAlignment="0" applyProtection="0"/>
    <xf numFmtId="182" fontId="5" fillId="0" borderId="0" applyFont="0" applyFill="0" applyBorder="0" applyAlignment="0" applyProtection="0"/>
    <xf numFmtId="182" fontId="1" fillId="0" borderId="0" applyFont="0" applyFill="0" applyBorder="0" applyAlignment="0" applyProtection="0"/>
    <xf numFmtId="182" fontId="7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79" fillId="0" borderId="0" applyFont="0" applyFill="0" applyBorder="0" applyAlignment="0" applyProtection="0">
      <alignment vertical="top"/>
    </xf>
    <xf numFmtId="182" fontId="8"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7"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0"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2"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8" fillId="0" borderId="0" applyFont="0" applyFill="0" applyBorder="0" applyAlignment="0" applyProtection="0"/>
    <xf numFmtId="193" fontId="1" fillId="0" borderId="0" applyFont="0" applyFill="0" applyBorder="0" applyAlignment="0" applyProtection="0"/>
    <xf numFmtId="193" fontId="8"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4" fontId="83" fillId="0" borderId="5">
      <alignment horizontal="left"/>
    </xf>
    <xf numFmtId="194" fontId="83" fillId="0" borderId="5">
      <alignment horizontal="left"/>
    </xf>
    <xf numFmtId="194" fontId="83" fillId="0" borderId="5">
      <alignment horizontal="left"/>
    </xf>
    <xf numFmtId="194" fontId="83" fillId="0" borderId="5">
      <alignment horizontal="left"/>
    </xf>
    <xf numFmtId="194" fontId="83" fillId="0" borderId="5">
      <alignment horizontal="left"/>
    </xf>
    <xf numFmtId="194" fontId="83" fillId="0" borderId="5">
      <alignment horizontal="left"/>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68" fontId="84" fillId="29" borderId="29">
      <alignment horizontal="center"/>
    </xf>
    <xf numFmtId="195" fontId="85" fillId="30" borderId="30">
      <alignment horizontal="right"/>
      <protection locked="0"/>
    </xf>
    <xf numFmtId="0" fontId="86" fillId="31" borderId="0" applyNumberFormat="0" applyAlignment="0"/>
    <xf numFmtId="15" fontId="87" fillId="0" borderId="0" applyFill="0" applyBorder="0" applyAlignment="0"/>
    <xf numFmtId="15" fontId="88" fillId="0" borderId="0" applyFill="0" applyBorder="0" applyAlignment="0"/>
    <xf numFmtId="0" fontId="89" fillId="0" borderId="0" applyNumberFormat="0" applyFill="0" applyBorder="0" applyAlignment="0"/>
    <xf numFmtId="194" fontId="8" fillId="32" borderId="4" applyNumberFormat="0"/>
    <xf numFmtId="194" fontId="90"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1" fillId="0" borderId="0" applyNumberFormat="0" applyFill="0" applyBorder="0" applyAlignment="0" applyProtection="0"/>
    <xf numFmtId="194" fontId="91" fillId="0" borderId="0" applyNumberFormat="0" applyFill="0" applyBorder="0" applyAlignment="0" applyProtection="0"/>
    <xf numFmtId="0" fontId="92" fillId="0" borderId="0" applyNumberFormat="0" applyFill="0" applyBorder="0" applyAlignment="0" applyProtection="0"/>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68" fontId="93" fillId="33" borderId="31">
      <alignment horizontal="center"/>
    </xf>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6" fontId="94" fillId="34" borderId="32"/>
    <xf numFmtId="194" fontId="95" fillId="0" borderId="0" applyNumberFormat="0" applyFill="0" applyBorder="0" applyAlignment="0" applyProtection="0"/>
    <xf numFmtId="164" fontId="96" fillId="35" borderId="0" applyNumberFormat="0" applyProtection="0">
      <alignment horizontal="left" vertical="center"/>
    </xf>
    <xf numFmtId="194" fontId="97" fillId="36" borderId="0" applyNumberFormat="0" applyBorder="0" applyAlignment="0" applyProtection="0"/>
    <xf numFmtId="194" fontId="97" fillId="36" borderId="0" applyNumberFormat="0" applyBorder="0" applyAlignment="0" applyProtection="0"/>
    <xf numFmtId="0" fontId="98" fillId="23" borderId="0" applyNumberFormat="0" applyBorder="0" applyAlignment="0" applyProtection="0"/>
    <xf numFmtId="15" fontId="99" fillId="37" borderId="0">
      <alignment vertical="center"/>
    </xf>
    <xf numFmtId="15" fontId="99" fillId="37" borderId="0">
      <alignment vertical="center"/>
    </xf>
    <xf numFmtId="15" fontId="99" fillId="37" borderId="0">
      <alignment vertical="center"/>
    </xf>
    <xf numFmtId="17" fontId="99" fillId="37" borderId="0">
      <alignment vertical="center"/>
    </xf>
    <xf numFmtId="17" fontId="99" fillId="37" borderId="0">
      <alignment vertical="center"/>
    </xf>
    <xf numFmtId="19" fontId="99" fillId="37" borderId="0">
      <alignment vertical="center"/>
    </xf>
    <xf numFmtId="3" fontId="84" fillId="38" borderId="0"/>
    <xf numFmtId="194" fontId="100" fillId="0" borderId="0" applyFill="0"/>
    <xf numFmtId="194" fontId="101" fillId="0" borderId="0" applyNumberFormat="0" applyFill="0"/>
    <xf numFmtId="194" fontId="102" fillId="0" borderId="0"/>
    <xf numFmtId="194" fontId="103" fillId="0" borderId="33" applyNumberFormat="0" applyFill="0" applyAlignment="0" applyProtection="0"/>
    <xf numFmtId="194" fontId="103" fillId="0" borderId="33" applyNumberFormat="0" applyFill="0" applyAlignment="0" applyProtection="0"/>
    <xf numFmtId="194" fontId="104" fillId="0" borderId="18" applyNumberFormat="0" applyFill="0" applyAlignment="0" applyProtection="0"/>
    <xf numFmtId="49" fontId="105" fillId="0" borderId="34" applyFill="0" applyProtection="0">
      <alignment horizontal="right" wrapText="1"/>
    </xf>
    <xf numFmtId="194" fontId="106" fillId="0" borderId="0" applyFill="0" applyBorder="0">
      <alignment vertical="center"/>
    </xf>
    <xf numFmtId="194" fontId="106" fillId="0" borderId="0" applyFill="0" applyBorder="0">
      <alignment vertical="center"/>
    </xf>
    <xf numFmtId="194" fontId="70" fillId="0" borderId="19" applyNumberFormat="0" applyFill="0" applyAlignment="0" applyProtection="0"/>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49" fontId="107" fillId="0" borderId="0" applyProtection="0">
      <alignment wrapText="1"/>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6"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71" fillId="0" borderId="20" applyNumberFormat="0" applyFill="0" applyAlignment="0" applyProtection="0"/>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0" fontId="71" fillId="0" borderId="20" applyNumberFormat="0" applyFill="0" applyAlignment="0" applyProtection="0"/>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49" fontId="109" fillId="0" borderId="1" applyFill="0" applyProtection="0">
      <alignment horizontal="right" wrapText="1"/>
    </xf>
    <xf numFmtId="194" fontId="110" fillId="0" borderId="20" applyNumberFormat="0" applyFill="0" applyAlignment="0" applyProtection="0"/>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08"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71" fillId="0" borderId="0" applyNumberFormat="0" applyFill="0" applyBorder="0" applyAlignment="0" applyProtection="0"/>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49" fontId="109" fillId="0" borderId="0" applyProtection="0">
      <alignment wrapText="1"/>
    </xf>
    <xf numFmtId="194" fontId="110" fillId="0" borderId="0" applyNumberFormat="0" applyFill="0" applyBorder="0" applyAlignment="0" applyProtection="0"/>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194" fontId="111" fillId="0" borderId="0" applyFill="0" applyBorder="0">
      <alignment vertical="center"/>
    </xf>
    <xf numFmtId="0" fontId="112" fillId="0" borderId="0"/>
    <xf numFmtId="197"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94"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94" fontId="117" fillId="0" borderId="0" applyNumberFormat="0" applyFill="0" applyBorder="0" applyAlignment="0" applyProtection="0">
      <alignment vertical="top"/>
      <protection locked="0"/>
    </xf>
    <xf numFmtId="194" fontId="116" fillId="0" borderId="0" applyNumberFormat="0" applyFill="0" applyBorder="0" applyAlignment="0" applyProtection="0">
      <alignment vertical="top"/>
      <protection locked="0"/>
    </xf>
    <xf numFmtId="194" fontId="118" fillId="0" borderId="0" applyNumberFormat="0" applyFill="0" applyBorder="0" applyAlignment="0" applyProtection="0"/>
    <xf numFmtId="194" fontId="119" fillId="0" borderId="0" applyNumberFormat="0" applyFill="0" applyBorder="0" applyAlignment="0" applyProtection="0">
      <alignment vertical="top"/>
      <protection locked="0"/>
    </xf>
    <xf numFmtId="194" fontId="116" fillId="0" borderId="0" applyNumberFormat="0" applyFill="0" applyBorder="0" applyAlignment="0" applyProtection="0">
      <alignment vertical="top"/>
      <protection locked="0"/>
    </xf>
    <xf numFmtId="194" fontId="116" fillId="0" borderId="0" applyNumberFormat="0" applyFill="0" applyBorder="0" applyAlignment="0" applyProtection="0">
      <alignment vertical="top"/>
      <protection locked="0"/>
    </xf>
    <xf numFmtId="194" fontId="116" fillId="0" borderId="0" applyNumberFormat="0" applyFill="0" applyBorder="0" applyAlignment="0" applyProtection="0">
      <alignment vertical="top"/>
      <protection locked="0"/>
    </xf>
    <xf numFmtId="194" fontId="116" fillId="0" borderId="0" applyNumberFormat="0" applyFill="0" applyBorder="0" applyAlignment="0" applyProtection="0">
      <alignment vertical="top"/>
      <protection locked="0"/>
    </xf>
    <xf numFmtId="194"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94" fontId="120" fillId="0" borderId="0" applyFill="0" applyBorder="0">
      <alignment horizontal="center" vertical="center"/>
      <protection locked="0"/>
    </xf>
    <xf numFmtId="194" fontId="120" fillId="0" borderId="0" applyFill="0" applyBorder="0">
      <alignment horizontal="center" vertical="center"/>
      <protection locked="0"/>
    </xf>
    <xf numFmtId="194" fontId="121" fillId="0" borderId="0" applyFill="0" applyBorder="0">
      <alignment vertical="center"/>
    </xf>
    <xf numFmtId="194" fontId="121" fillId="0" borderId="0" applyFill="0" applyBorder="0">
      <alignment vertical="center"/>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8" fontId="122" fillId="29" borderId="30">
      <alignment horizontal="right"/>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199" fontId="122" fillId="29" borderId="30">
      <alignment horizontal="right" vertical="center"/>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0"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1" fontId="122" fillId="29" borderId="30">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2" fontId="84" fillId="29" borderId="32">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3"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4"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5"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206" fontId="122" fillId="29" borderId="30">
      <alignment horizontal="right"/>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94" fontId="122" fillId="29" borderId="30">
      <alignment horizontal="left" vertical="top" wrapText="1"/>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5" fontId="122" fillId="29" borderId="30">
      <alignment horizontal="right" vertical="center"/>
      <protection locked="0"/>
    </xf>
    <xf numFmtId="17" fontId="122" fillId="29" borderId="30">
      <alignment horizontal="right" vertical="center"/>
      <protection locked="0"/>
    </xf>
    <xf numFmtId="17" fontId="122" fillId="29" borderId="30">
      <alignment horizontal="right" vertical="center"/>
      <protection locked="0"/>
    </xf>
    <xf numFmtId="19" fontId="122" fillId="29" borderId="30">
      <alignment horizontal="right" vertical="center"/>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194" fontId="122" fillId="29" borderId="30">
      <alignment horizontal="center" vertical="center" wrapText="1"/>
      <protection locked="0"/>
    </xf>
    <xf numFmtId="0" fontId="123" fillId="39" borderId="0">
      <alignment horizontal="left"/>
    </xf>
    <xf numFmtId="194" fontId="72" fillId="25" borderId="21" applyNumberFormat="0" applyAlignment="0" applyProtection="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0" fontId="125" fillId="25" borderId="21" applyNumberFormat="0" applyAlignment="0" applyProtection="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7" fontId="124" fillId="40" borderId="30" applyBorder="0"/>
    <xf numFmtId="208" fontId="126" fillId="40" borderId="35"/>
    <xf numFmtId="208" fontId="127" fillId="40" borderId="35"/>
    <xf numFmtId="10" fontId="84" fillId="41" borderId="0"/>
    <xf numFmtId="194" fontId="128" fillId="30" borderId="0"/>
    <xf numFmtId="194" fontId="128" fillId="30" borderId="0"/>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3" fontId="129" fillId="42" borderId="36">
      <alignment horizontal="right"/>
    </xf>
    <xf numFmtId="14" fontId="130" fillId="42" borderId="4" applyNumberFormat="0" applyProtection="0"/>
    <xf numFmtId="14" fontId="130" fillId="42" borderId="4" applyNumberFormat="0" applyProtection="0"/>
    <xf numFmtId="14" fontId="130" fillId="42" borderId="4" applyNumberFormat="0" applyProtection="0"/>
    <xf numFmtId="14" fontId="130" fillId="42" borderId="4" applyNumberFormat="0" applyProtection="0"/>
    <xf numFmtId="16" fontId="130" fillId="42" borderId="4" applyNumberFormat="0" applyProtection="0"/>
    <xf numFmtId="16" fontId="130" fillId="42" borderId="4" applyNumberFormat="0" applyProtection="0"/>
    <xf numFmtId="18" fontId="130" fillId="42" borderId="4" applyNumberFormat="0" applyProtection="0"/>
    <xf numFmtId="14" fontId="130" fillId="42" borderId="4" applyNumberFormat="0" applyProtection="0"/>
    <xf numFmtId="16" fontId="130" fillId="42" borderId="4" applyNumberFormat="0" applyProtection="0"/>
    <xf numFmtId="16" fontId="130" fillId="42" borderId="4" applyNumberFormat="0" applyProtection="0"/>
    <xf numFmtId="18" fontId="130" fillId="42" borderId="4" applyNumberFormat="0" applyProtection="0"/>
    <xf numFmtId="14" fontId="130" fillId="42" borderId="4" applyNumberFormat="0" applyProtection="0"/>
    <xf numFmtId="14" fontId="130" fillId="42" borderId="4" applyNumberFormat="0" applyProtection="0"/>
    <xf numFmtId="14" fontId="130" fillId="42" borderId="4" applyNumberFormat="0" applyProtection="0"/>
    <xf numFmtId="16" fontId="130" fillId="42" borderId="4" applyNumberFormat="0" applyProtection="0"/>
    <xf numFmtId="16" fontId="130" fillId="42" borderId="4" applyNumberFormat="0" applyProtection="0"/>
    <xf numFmtId="18" fontId="130" fillId="42" borderId="4" applyNumberFormat="0" applyProtection="0"/>
    <xf numFmtId="14" fontId="130" fillId="42" borderId="4" applyNumberFormat="0" applyProtection="0"/>
    <xf numFmtId="16" fontId="130" fillId="42" borderId="4" applyNumberFormat="0" applyProtection="0"/>
    <xf numFmtId="16" fontId="130" fillId="42" borderId="4" applyNumberFormat="0" applyProtection="0"/>
    <xf numFmtId="18" fontId="130" fillId="42" borderId="4" applyNumberFormat="0" applyProtection="0"/>
    <xf numFmtId="14" fontId="130" fillId="42" borderId="4" applyNumberFormat="0" applyProtection="0"/>
    <xf numFmtId="14" fontId="130" fillId="42" borderId="4" applyNumberFormat="0" applyProtection="0"/>
    <xf numFmtId="16" fontId="130" fillId="42" borderId="4" applyNumberFormat="0" applyProtection="0"/>
    <xf numFmtId="16" fontId="130" fillId="42" borderId="4" applyNumberFormat="0" applyProtection="0"/>
    <xf numFmtId="18" fontId="130" fillId="42" borderId="4" applyNumberFormat="0" applyProtection="0"/>
    <xf numFmtId="14" fontId="130" fillId="42" borderId="4" applyNumberFormat="0" applyProtection="0"/>
    <xf numFmtId="16" fontId="130" fillId="42" borderId="4" applyNumberFormat="0" applyProtection="0"/>
    <xf numFmtId="16" fontId="130" fillId="42" borderId="4" applyNumberFormat="0" applyProtection="0"/>
    <xf numFmtId="18" fontId="130" fillId="42" borderId="4" applyNumberFormat="0" applyProtection="0"/>
    <xf numFmtId="170" fontId="50" fillId="14" borderId="11">
      <alignment horizontal="left" vertical="center"/>
    </xf>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4" applyNumberFormat="0"/>
    <xf numFmtId="194" fontId="8" fillId="0" borderId="6" applyNumberFormat="0" applyFont="0" applyFill="0" applyAlignment="0"/>
    <xf numFmtId="194" fontId="131" fillId="43" borderId="0">
      <alignment horizontal="center" vertical="center"/>
    </xf>
    <xf numFmtId="194" fontId="132" fillId="0" borderId="37" applyNumberFormat="0" applyFill="0" applyAlignment="0" applyProtection="0"/>
    <xf numFmtId="194" fontId="132" fillId="0" borderId="37" applyNumberFormat="0" applyFill="0" applyAlignment="0" applyProtection="0"/>
    <xf numFmtId="0" fontId="133" fillId="0" borderId="23" applyNumberFormat="0" applyFill="0" applyAlignment="0" applyProtection="0"/>
    <xf numFmtId="194" fontId="134" fillId="0" borderId="0" applyFill="0" applyBorder="0" applyAlignment="0">
      <alignment vertical="center"/>
    </xf>
    <xf numFmtId="194" fontId="134" fillId="0" borderId="0" applyFill="0" applyBorder="0" applyAlignment="0">
      <alignment vertical="center"/>
    </xf>
    <xf numFmtId="209" fontId="79" fillId="38" borderId="0"/>
    <xf numFmtId="194" fontId="135" fillId="44" borderId="0" applyNumberFormat="0" applyBorder="0" applyAlignment="0" applyProtection="0"/>
    <xf numFmtId="194" fontId="135" fillId="44" borderId="0" applyNumberFormat="0" applyBorder="0" applyAlignment="0" applyProtection="0"/>
    <xf numFmtId="0" fontId="136" fillId="24" borderId="0" applyNumberFormat="0" applyBorder="0" applyAlignment="0" applyProtection="0"/>
    <xf numFmtId="194" fontId="1" fillId="0" borderId="0"/>
    <xf numFmtId="194" fontId="1" fillId="0" borderId="0"/>
    <xf numFmtId="39" fontId="82" fillId="0" borderId="0"/>
    <xf numFmtId="194" fontId="137" fillId="0" borderId="0"/>
    <xf numFmtId="194" fontId="1" fillId="0" borderId="0"/>
    <xf numFmtId="194" fontId="8" fillId="0" borderId="0"/>
    <xf numFmtId="0" fontId="8" fillId="0" borderId="0"/>
    <xf numFmtId="194" fontId="1" fillId="0" borderId="0"/>
    <xf numFmtId="0" fontId="8"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79" fillId="0" borderId="0">
      <alignment vertical="top"/>
    </xf>
    <xf numFmtId="194" fontId="8" fillId="0" borderId="0"/>
    <xf numFmtId="0" fontId="79" fillId="0" borderId="0">
      <alignment vertical="top"/>
    </xf>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0" fontId="87" fillId="0" borderId="0"/>
    <xf numFmtId="194" fontId="8" fillId="0" borderId="0"/>
    <xf numFmtId="0" fontId="8" fillId="0" borderId="0"/>
    <xf numFmtId="19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194"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94" fontId="1" fillId="0" borderId="0"/>
    <xf numFmtId="194" fontId="1" fillId="0" borderId="0"/>
    <xf numFmtId="194" fontId="1" fillId="0" borderId="0"/>
    <xf numFmtId="194" fontId="1" fillId="0" borderId="0"/>
    <xf numFmtId="0" fontId="138" fillId="0" borderId="0"/>
    <xf numFmtId="194" fontId="1" fillId="0" borderId="0"/>
    <xf numFmtId="194" fontId="1" fillId="0" borderId="0"/>
    <xf numFmtId="194" fontId="1"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79" fillId="0" borderId="0">
      <alignment vertical="top"/>
    </xf>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0" fontId="78" fillId="0" borderId="0"/>
    <xf numFmtId="0" fontId="1" fillId="0" borderId="0"/>
    <xf numFmtId="0" fontId="1" fillId="0" borderId="0"/>
    <xf numFmtId="0" fontId="1" fillId="0" borderId="0"/>
    <xf numFmtId="0" fontId="1" fillId="0" borderId="0"/>
    <xf numFmtId="0" fontId="1" fillId="0" borderId="0"/>
    <xf numFmtId="19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8" fillId="0" borderId="0"/>
    <xf numFmtId="194" fontId="79" fillId="0" borderId="0">
      <alignment vertical="top"/>
    </xf>
    <xf numFmtId="194" fontId="8" fillId="0" borderId="0"/>
    <xf numFmtId="0" fontId="1" fillId="0" borderId="0"/>
    <xf numFmtId="194" fontId="1" fillId="0" borderId="0"/>
    <xf numFmtId="194" fontId="1" fillId="0" borderId="0"/>
    <xf numFmtId="0" fontId="1" fillId="0" borderId="0"/>
    <xf numFmtId="0" fontId="1"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194" fontId="8"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8" fillId="0" borderId="0"/>
    <xf numFmtId="194" fontId="8" fillId="0" borderId="0"/>
    <xf numFmtId="194" fontId="8" fillId="0" borderId="0"/>
    <xf numFmtId="0" fontId="8" fillId="0" borderId="0"/>
    <xf numFmtId="194" fontId="79" fillId="0" borderId="0">
      <alignment vertical="top"/>
    </xf>
    <xf numFmtId="194" fontId="8" fillId="0" borderId="0"/>
    <xf numFmtId="0" fontId="77"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8" fillId="0" borderId="0"/>
    <xf numFmtId="194" fontId="8"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8" fillId="0" borderId="0"/>
    <xf numFmtId="194" fontId="8" fillId="0" borderId="0"/>
    <xf numFmtId="194" fontId="8"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8" fillId="0" borderId="0"/>
    <xf numFmtId="194" fontId="8" fillId="0" borderId="0"/>
    <xf numFmtId="194" fontId="1" fillId="0" borderId="0"/>
    <xf numFmtId="194" fontId="1" fillId="0" borderId="0"/>
    <xf numFmtId="194" fontId="1" fillId="0" borderId="0"/>
    <xf numFmtId="194" fontId="1" fillId="0" borderId="0"/>
    <xf numFmtId="194" fontId="8" fillId="0" borderId="0"/>
    <xf numFmtId="194" fontId="1" fillId="0" borderId="0"/>
    <xf numFmtId="194" fontId="1" fillId="0" borderId="0"/>
    <xf numFmtId="194" fontId="8" fillId="0" borderId="0"/>
    <xf numFmtId="194" fontId="8" fillId="0" borderId="0"/>
    <xf numFmtId="0" fontId="1" fillId="0" borderId="0"/>
    <xf numFmtId="0" fontId="1" fillId="0" borderId="0"/>
    <xf numFmtId="0" fontId="1" fillId="0" borderId="0"/>
    <xf numFmtId="194" fontId="8" fillId="0" borderId="0"/>
    <xf numFmtId="194" fontId="8" fillId="0" borderId="0"/>
    <xf numFmtId="194" fontId="8" fillId="0" borderId="0"/>
    <xf numFmtId="194" fontId="1" fillId="0" borderId="0"/>
    <xf numFmtId="194" fontId="1" fillId="0" borderId="0"/>
    <xf numFmtId="194" fontId="8" fillId="0" borderId="0"/>
    <xf numFmtId="194" fontId="1" fillId="0" borderId="0"/>
    <xf numFmtId="194" fontId="1" fillId="0" borderId="0"/>
    <xf numFmtId="194" fontId="1" fillId="0" borderId="0"/>
    <xf numFmtId="194" fontId="1" fillId="0" borderId="0"/>
    <xf numFmtId="194" fontId="1" fillId="0" borderId="0"/>
    <xf numFmtId="194" fontId="137" fillId="0" borderId="0"/>
    <xf numFmtId="194" fontId="79" fillId="0" borderId="0">
      <alignment vertical="top"/>
    </xf>
    <xf numFmtId="0" fontId="1" fillId="0" borderId="0"/>
    <xf numFmtId="194" fontId="75" fillId="0" borderId="0"/>
    <xf numFmtId="194" fontId="1" fillId="0" borderId="0"/>
    <xf numFmtId="194" fontId="1" fillId="0" borderId="0"/>
    <xf numFmtId="0" fontId="1" fillId="0" borderId="0"/>
    <xf numFmtId="0" fontId="1" fillId="0" borderId="0"/>
    <xf numFmtId="0" fontId="1" fillId="0" borderId="0"/>
    <xf numFmtId="0" fontId="8" fillId="0" borderId="0"/>
    <xf numFmtId="0" fontId="8" fillId="0" borderId="0"/>
    <xf numFmtId="0" fontId="8" fillId="0" borderId="0"/>
    <xf numFmtId="197" fontId="76" fillId="0" borderId="0"/>
    <xf numFmtId="194" fontId="6" fillId="0" borderId="0"/>
    <xf numFmtId="194" fontId="1" fillId="0" borderId="0"/>
    <xf numFmtId="194"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194" fontId="75" fillId="0" borderId="0"/>
    <xf numFmtId="194" fontId="1" fillId="0" borderId="0"/>
    <xf numFmtId="194" fontId="1" fillId="0" borderId="0"/>
    <xf numFmtId="0" fontId="1" fillId="0" borderId="0"/>
    <xf numFmtId="194" fontId="137" fillId="0" borderId="0"/>
    <xf numFmtId="194" fontId="1" fillId="0" borderId="0"/>
    <xf numFmtId="210" fontId="74" fillId="0" borderId="0" applyFont="0" applyFill="0" applyBorder="0" applyProtection="0">
      <alignment vertical="top"/>
    </xf>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 fillId="45" borderId="30" applyNumberFormat="0" applyFont="0" applyAlignment="0" applyProtection="0"/>
    <xf numFmtId="194" fontId="81" fillId="27" borderId="24" applyNumberFormat="0" applyFont="0" applyAlignment="0" applyProtection="0"/>
    <xf numFmtId="194" fontId="81" fillId="27" borderId="24" applyNumberFormat="0" applyFont="0" applyAlignment="0" applyProtection="0"/>
    <xf numFmtId="194" fontId="81" fillId="27" borderId="24" applyNumberFormat="0" applyFont="0" applyAlignment="0" applyProtection="0"/>
    <xf numFmtId="194" fontId="81" fillId="27" borderId="24" applyNumberFormat="0" applyFont="0" applyAlignment="0" applyProtection="0"/>
    <xf numFmtId="194" fontId="81" fillId="27" borderId="24" applyNumberFormat="0" applyFont="0" applyAlignment="0" applyProtection="0"/>
    <xf numFmtId="194" fontId="81"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194" fontId="74" fillId="27" borderId="24" applyNumberFormat="0" applyFont="0" applyAlignment="0" applyProtection="0"/>
    <xf numFmtId="0" fontId="76" fillId="27" borderId="24" applyNumberFormat="0" applyAlignment="0" applyProtection="0"/>
    <xf numFmtId="195" fontId="111" fillId="0" borderId="0">
      <alignment horizontal="right"/>
    </xf>
    <xf numFmtId="195" fontId="111" fillId="0" borderId="0">
      <alignment horizontal="right"/>
    </xf>
    <xf numFmtId="177" fontId="111" fillId="0" borderId="0">
      <alignment horizontal="right" vertical="center"/>
    </xf>
    <xf numFmtId="177" fontId="111" fillId="0" borderId="0">
      <alignment horizontal="right" vertical="center"/>
    </xf>
    <xf numFmtId="211" fontId="111" fillId="0" borderId="0">
      <alignment horizontal="right"/>
    </xf>
    <xf numFmtId="211" fontId="111" fillId="0" borderId="0">
      <alignment horizontal="right"/>
    </xf>
    <xf numFmtId="212" fontId="8" fillId="0" borderId="0">
      <alignment horizontal="right"/>
    </xf>
    <xf numFmtId="212" fontId="8" fillId="0" borderId="0">
      <alignment horizontal="right"/>
    </xf>
    <xf numFmtId="213" fontId="111" fillId="38" borderId="0">
      <alignment horizontal="right"/>
    </xf>
    <xf numFmtId="213" fontId="111" fillId="38" borderId="0">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2" fontId="93" fillId="0" borderId="32">
      <alignment horizontal="right"/>
    </xf>
    <xf numFmtId="203" fontId="111" fillId="0" borderId="0">
      <alignment horizontal="right"/>
    </xf>
    <xf numFmtId="203" fontId="111" fillId="0" borderId="0">
      <alignment horizontal="right"/>
    </xf>
    <xf numFmtId="204" fontId="111" fillId="0" borderId="0">
      <alignment horizontal="right"/>
    </xf>
    <xf numFmtId="204" fontId="111" fillId="0" borderId="0">
      <alignment horizontal="right"/>
    </xf>
    <xf numFmtId="205" fontId="111" fillId="0" borderId="0">
      <alignment horizontal="right"/>
    </xf>
    <xf numFmtId="205" fontId="111" fillId="0" borderId="0">
      <alignment horizontal="right"/>
    </xf>
    <xf numFmtId="206" fontId="111" fillId="0" borderId="0">
      <alignment horizontal="right"/>
    </xf>
    <xf numFmtId="206" fontId="111" fillId="0" borderId="0">
      <alignment horizontal="right"/>
    </xf>
    <xf numFmtId="194" fontId="122" fillId="0" borderId="0">
      <alignment horizontal="center" vertical="center"/>
    </xf>
    <xf numFmtId="194" fontId="122" fillId="0" borderId="0">
      <alignment horizontal="center"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5" fontId="94" fillId="42" borderId="32">
      <alignment horizontal="left" vertical="center"/>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94" fontId="111" fillId="0" borderId="4">
      <alignment horizontal="left" vertical="top" wrapText="1"/>
      <protection locked="0"/>
    </xf>
    <xf numFmtId="15" fontId="111" fillId="0" borderId="0">
      <alignment horizontal="right" vertical="center"/>
    </xf>
    <xf numFmtId="15" fontId="111" fillId="0" borderId="0">
      <alignment horizontal="right" vertical="center"/>
    </xf>
    <xf numFmtId="15" fontId="111" fillId="0" borderId="0">
      <alignment horizontal="right" vertical="center"/>
    </xf>
    <xf numFmtId="15" fontId="111" fillId="0" borderId="0">
      <alignment horizontal="right" vertical="center"/>
    </xf>
    <xf numFmtId="15" fontId="111" fillId="0" borderId="0">
      <alignment horizontal="right" vertical="center"/>
    </xf>
    <xf numFmtId="17" fontId="111" fillId="0" borderId="0">
      <alignment horizontal="right" vertical="center"/>
    </xf>
    <xf numFmtId="17" fontId="111" fillId="0" borderId="0">
      <alignment horizontal="right" vertical="center"/>
    </xf>
    <xf numFmtId="19" fontId="111" fillId="0" borderId="0">
      <alignment horizontal="right" vertical="center"/>
    </xf>
    <xf numFmtId="15" fontId="111" fillId="0" borderId="0">
      <alignment horizontal="right" vertical="center"/>
    </xf>
    <xf numFmtId="17" fontId="111" fillId="0" borderId="0">
      <alignment horizontal="right" vertical="center"/>
    </xf>
    <xf numFmtId="17" fontId="111" fillId="0" borderId="0">
      <alignment horizontal="right" vertical="center"/>
    </xf>
    <xf numFmtId="19" fontId="111" fillId="0" borderId="0">
      <alignment horizontal="right"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214" fontId="8" fillId="0" borderId="32">
      <alignment horizontal="center" vertical="center"/>
    </xf>
    <xf numFmtId="16" fontId="111" fillId="0" borderId="0">
      <alignment horizontal="right" vertical="center"/>
    </xf>
    <xf numFmtId="16" fontId="111" fillId="0" borderId="0">
      <alignment horizontal="right" vertical="center"/>
    </xf>
    <xf numFmtId="16" fontId="111" fillId="0" borderId="0">
      <alignment horizontal="right" vertical="center"/>
    </xf>
    <xf numFmtId="18" fontId="111" fillId="0" borderId="0">
      <alignment horizontal="right" vertical="center"/>
    </xf>
    <xf numFmtId="18" fontId="111" fillId="0" borderId="0">
      <alignment horizontal="right" vertical="center"/>
    </xf>
    <xf numFmtId="20" fontId="111" fillId="0" borderId="0">
      <alignment horizontal="right" vertical="center"/>
    </xf>
    <xf numFmtId="16" fontId="111" fillId="0" borderId="0">
      <alignment horizontal="right" vertical="center"/>
    </xf>
    <xf numFmtId="18" fontId="111" fillId="0" borderId="0">
      <alignment horizontal="right" vertical="center"/>
    </xf>
    <xf numFmtId="18" fontId="111" fillId="0" borderId="0">
      <alignment horizontal="right" vertical="center"/>
    </xf>
    <xf numFmtId="20" fontId="111" fillId="0" borderId="0">
      <alignment horizontal="right" vertical="center"/>
    </xf>
    <xf numFmtId="1" fontId="111" fillId="42" borderId="4">
      <alignment horizontal="center" vertical="center"/>
    </xf>
    <xf numFmtId="1" fontId="111" fillId="42" borderId="4">
      <alignment horizontal="center" vertical="center"/>
    </xf>
    <xf numFmtId="1" fontId="111" fillId="42" borderId="4">
      <alignment horizontal="center" vertical="center"/>
    </xf>
    <xf numFmtId="1" fontId="111" fillId="42" borderId="4">
      <alignment horizontal="center" vertical="center"/>
    </xf>
    <xf numFmtId="1" fontId="111" fillId="42" borderId="4">
      <alignment horizontal="center" vertical="center"/>
    </xf>
    <xf numFmtId="1" fontId="111" fillId="42" borderId="4">
      <alignment horizontal="center" vertical="center"/>
    </xf>
    <xf numFmtId="215" fontId="111" fillId="0" borderId="0">
      <alignment horizontal="right"/>
    </xf>
    <xf numFmtId="215" fontId="111" fillId="0" borderId="0">
      <alignment horizontal="right"/>
    </xf>
    <xf numFmtId="194" fontId="111" fillId="0" borderId="0">
      <alignment horizontal="left" vertical="center" indent="1"/>
    </xf>
    <xf numFmtId="194" fontId="111" fillId="0" borderId="0">
      <alignment horizontal="left" vertical="center" indent="1"/>
    </xf>
    <xf numFmtId="194" fontId="111" fillId="0" borderId="0">
      <alignment horizontal="left" vertical="center" indent="1"/>
    </xf>
    <xf numFmtId="194" fontId="111" fillId="0" borderId="0">
      <alignment horizontal="left" vertical="center"/>
    </xf>
    <xf numFmtId="194" fontId="111" fillId="0" borderId="0">
      <alignment horizontal="left" vertical="center"/>
    </xf>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3" fontId="139" fillId="39" borderId="38"/>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194" fontId="140" fillId="46" borderId="39" applyNumberFormat="0" applyAlignment="0" applyProtection="0"/>
    <xf numFmtId="0" fontId="141" fillId="26"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6" fontId="7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6" fontId="7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6" fillId="0" borderId="0" applyFont="0" applyFill="0" applyBorder="0" applyAlignment="0" applyProtection="0"/>
    <xf numFmtId="9" fontId="7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7" fontId="142" fillId="38" borderId="0"/>
    <xf numFmtId="218" fontId="8" fillId="0" borderId="0"/>
    <xf numFmtId="218" fontId="8" fillId="0" borderId="0"/>
    <xf numFmtId="4" fontId="79" fillId="42" borderId="39" applyNumberFormat="0" applyProtection="0">
      <alignment vertical="center"/>
    </xf>
    <xf numFmtId="4" fontId="79" fillId="42" borderId="39" applyNumberFormat="0" applyProtection="0">
      <alignment vertical="center"/>
    </xf>
    <xf numFmtId="4" fontId="143" fillId="42" borderId="39" applyNumberFormat="0" applyProtection="0">
      <alignment vertical="center"/>
    </xf>
    <xf numFmtId="4" fontId="79" fillId="42" borderId="39" applyNumberFormat="0" applyProtection="0">
      <alignment horizontal="left" vertical="center" indent="1"/>
    </xf>
    <xf numFmtId="4" fontId="79" fillId="42" borderId="39" applyNumberFormat="0" applyProtection="0">
      <alignment horizontal="left" vertical="center" indent="1"/>
    </xf>
    <xf numFmtId="4" fontId="79" fillId="42" borderId="39" applyNumberFormat="0" applyProtection="0">
      <alignment horizontal="left" vertical="center" indent="1"/>
    </xf>
    <xf numFmtId="4" fontId="79" fillId="42"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4" fontId="79" fillId="33" borderId="39" applyNumberFormat="0" applyProtection="0">
      <alignment horizontal="right" vertical="center"/>
    </xf>
    <xf numFmtId="4" fontId="79" fillId="33" borderId="39" applyNumberFormat="0" applyProtection="0">
      <alignment horizontal="right" vertical="center"/>
    </xf>
    <xf numFmtId="4" fontId="79" fillId="48" borderId="39" applyNumberFormat="0" applyProtection="0">
      <alignment horizontal="right" vertical="center"/>
    </xf>
    <xf numFmtId="4" fontId="79" fillId="48" borderId="39" applyNumberFormat="0" applyProtection="0">
      <alignment horizontal="right" vertical="center"/>
    </xf>
    <xf numFmtId="4" fontId="79" fillId="49" borderId="39" applyNumberFormat="0" applyProtection="0">
      <alignment horizontal="right" vertical="center"/>
    </xf>
    <xf numFmtId="4" fontId="79" fillId="49" borderId="39" applyNumberFormat="0" applyProtection="0">
      <alignment horizontal="right" vertical="center"/>
    </xf>
    <xf numFmtId="4" fontId="79" fillId="50" borderId="39" applyNumberFormat="0" applyProtection="0">
      <alignment horizontal="right" vertical="center"/>
    </xf>
    <xf numFmtId="4" fontId="79" fillId="50" borderId="39" applyNumberFormat="0" applyProtection="0">
      <alignment horizontal="right" vertical="center"/>
    </xf>
    <xf numFmtId="4" fontId="79" fillId="51" borderId="39" applyNumberFormat="0" applyProtection="0">
      <alignment horizontal="right" vertical="center"/>
    </xf>
    <xf numFmtId="4" fontId="79" fillId="51" borderId="39" applyNumberFormat="0" applyProtection="0">
      <alignment horizontal="right" vertical="center"/>
    </xf>
    <xf numFmtId="4" fontId="79" fillId="52" borderId="39" applyNumberFormat="0" applyProtection="0">
      <alignment horizontal="right" vertical="center"/>
    </xf>
    <xf numFmtId="4" fontId="79" fillId="52" borderId="39" applyNumberFormat="0" applyProtection="0">
      <alignment horizontal="right" vertical="center"/>
    </xf>
    <xf numFmtId="4" fontId="79" fillId="53" borderId="39" applyNumberFormat="0" applyProtection="0">
      <alignment horizontal="right" vertical="center"/>
    </xf>
    <xf numFmtId="4" fontId="79" fillId="53" borderId="39" applyNumberFormat="0" applyProtection="0">
      <alignment horizontal="right" vertical="center"/>
    </xf>
    <xf numFmtId="4" fontId="79" fillId="54" borderId="39" applyNumberFormat="0" applyProtection="0">
      <alignment horizontal="right" vertical="center"/>
    </xf>
    <xf numFmtId="4" fontId="79" fillId="54" borderId="39" applyNumberFormat="0" applyProtection="0">
      <alignment horizontal="right" vertical="center"/>
    </xf>
    <xf numFmtId="4" fontId="79" fillId="55" borderId="39" applyNumberFormat="0" applyProtection="0">
      <alignment horizontal="right" vertical="center"/>
    </xf>
    <xf numFmtId="4" fontId="79" fillId="55" borderId="39" applyNumberFormat="0" applyProtection="0">
      <alignment horizontal="right" vertical="center"/>
    </xf>
    <xf numFmtId="4" fontId="144" fillId="56" borderId="39" applyNumberFormat="0" applyProtection="0">
      <alignment horizontal="left" vertical="center" indent="1"/>
    </xf>
    <xf numFmtId="4" fontId="79" fillId="57" borderId="40" applyNumberFormat="0" applyProtection="0">
      <alignment horizontal="left" vertical="center" indent="1"/>
    </xf>
    <xf numFmtId="4" fontId="79" fillId="57" borderId="40" applyNumberFormat="0" applyProtection="0">
      <alignment horizontal="left" vertical="center" indent="1"/>
    </xf>
    <xf numFmtId="4" fontId="145" fillId="37" borderId="0" applyNumberFormat="0" applyProtection="0">
      <alignment horizontal="left" vertical="center" indent="1"/>
    </xf>
    <xf numFmtId="4" fontId="145" fillId="37" borderId="0"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4" fontId="79" fillId="57" borderId="39" applyNumberFormat="0" applyProtection="0">
      <alignment horizontal="left" vertical="center" indent="1"/>
    </xf>
    <xf numFmtId="4" fontId="79" fillId="57" borderId="39" applyNumberFormat="0" applyProtection="0">
      <alignment horizontal="left" vertical="center" indent="1"/>
    </xf>
    <xf numFmtId="4" fontId="79" fillId="57" borderId="39" applyNumberFormat="0" applyProtection="0">
      <alignment horizontal="left" vertical="center" indent="1"/>
    </xf>
    <xf numFmtId="4" fontId="79" fillId="58" borderId="39" applyNumberFormat="0" applyProtection="0">
      <alignment horizontal="left" vertical="center" indent="1"/>
    </xf>
    <xf numFmtId="4" fontId="79" fillId="58" borderId="39" applyNumberFormat="0" applyProtection="0">
      <alignment horizontal="left" vertical="center" indent="1"/>
    </xf>
    <xf numFmtId="4" fontId="79"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8"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5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39"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4" fontId="79" fillId="40" borderId="39" applyNumberFormat="0" applyProtection="0">
      <alignment vertical="center"/>
    </xf>
    <xf numFmtId="4" fontId="79" fillId="40" borderId="39" applyNumberFormat="0" applyProtection="0">
      <alignment vertical="center"/>
    </xf>
    <xf numFmtId="4" fontId="143" fillId="40" borderId="39" applyNumberFormat="0" applyProtection="0">
      <alignment vertical="center"/>
    </xf>
    <xf numFmtId="4" fontId="79" fillId="40" borderId="39" applyNumberFormat="0" applyProtection="0">
      <alignment horizontal="left" vertical="center" indent="1"/>
    </xf>
    <xf numFmtId="4" fontId="79" fillId="40" borderId="39" applyNumberFormat="0" applyProtection="0">
      <alignment horizontal="left" vertical="center" indent="1"/>
    </xf>
    <xf numFmtId="4" fontId="79" fillId="40" borderId="39" applyNumberFormat="0" applyProtection="0">
      <alignment horizontal="left" vertical="center" indent="1"/>
    </xf>
    <xf numFmtId="4" fontId="79" fillId="40" borderId="39" applyNumberFormat="0" applyProtection="0">
      <alignment horizontal="left" vertical="center" indent="1"/>
    </xf>
    <xf numFmtId="4" fontId="79" fillId="57" borderId="39" applyNumberFormat="0" applyProtection="0">
      <alignment horizontal="right" vertical="center"/>
    </xf>
    <xf numFmtId="4" fontId="79" fillId="57" borderId="39" applyNumberFormat="0" applyProtection="0">
      <alignment horizontal="right" vertical="center"/>
    </xf>
    <xf numFmtId="4" fontId="143" fillId="57" borderId="39" applyNumberFormat="0" applyProtection="0">
      <alignment horizontal="right" vertical="center"/>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8" fillId="47" borderId="39" applyNumberFormat="0" applyProtection="0">
      <alignment horizontal="left" vertical="center" indent="1"/>
    </xf>
    <xf numFmtId="194" fontId="146" fillId="0" borderId="0"/>
    <xf numFmtId="194" fontId="146" fillId="0" borderId="0"/>
    <xf numFmtId="4" fontId="147" fillId="57" borderId="39" applyNumberFormat="0" applyProtection="0">
      <alignment horizontal="right" vertical="center"/>
    </xf>
    <xf numFmtId="194" fontId="148" fillId="0" borderId="0" applyFill="0" applyBorder="0">
      <alignment horizontal="left" vertical="center"/>
    </xf>
    <xf numFmtId="194" fontId="148" fillId="0" borderId="0" applyFill="0" applyBorder="0">
      <alignment horizontal="left" vertical="center"/>
    </xf>
    <xf numFmtId="194" fontId="148" fillId="0" borderId="0" applyFill="0" applyBorder="0">
      <alignment horizontal="left" vertical="center"/>
    </xf>
    <xf numFmtId="194" fontId="148" fillId="0" borderId="0" applyFill="0" applyBorder="0">
      <alignment horizontal="left" vertical="center"/>
    </xf>
    <xf numFmtId="194" fontId="148" fillId="0" borderId="0" applyFill="0" applyBorder="0">
      <alignment horizontal="left" vertical="center"/>
    </xf>
    <xf numFmtId="194" fontId="149" fillId="0" borderId="0" applyFill="0" applyBorder="0">
      <alignment horizontal="left" vertical="center"/>
    </xf>
    <xf numFmtId="194" fontId="149" fillId="0" borderId="0" applyFill="0" applyBorder="0">
      <alignment horizontal="left" vertical="center"/>
    </xf>
    <xf numFmtId="194" fontId="149" fillId="0" borderId="0" applyFill="0" applyBorder="0">
      <alignment horizontal="left" vertical="center"/>
    </xf>
    <xf numFmtId="194" fontId="149" fillId="0" borderId="0" applyFill="0" applyBorder="0">
      <alignment horizontal="left" vertical="center"/>
    </xf>
    <xf numFmtId="194" fontId="149" fillId="0" borderId="0" applyFill="0" applyBorder="0">
      <alignment horizontal="left" vertical="center"/>
    </xf>
    <xf numFmtId="194" fontId="150" fillId="60" borderId="0"/>
    <xf numFmtId="194" fontId="151" fillId="60" borderId="0"/>
    <xf numFmtId="194" fontId="152" fillId="60" borderId="0"/>
    <xf numFmtId="197" fontId="153" fillId="0" borderId="0" applyNumberFormat="0" applyFill="0" applyBorder="0" applyAlignment="0" applyProtection="0"/>
    <xf numFmtId="197" fontId="76" fillId="61" borderId="0" applyNumberFormat="0" applyFont="0" applyBorder="0" applyAlignment="0" applyProtection="0"/>
    <xf numFmtId="197" fontId="76" fillId="62" borderId="0" applyNumberFormat="0" applyFont="0" applyBorder="0" applyAlignment="0" applyProtection="0"/>
    <xf numFmtId="197" fontId="76" fillId="61" borderId="0" applyNumberFormat="0" applyFont="0" applyBorder="0" applyAlignment="0" applyProtection="0"/>
    <xf numFmtId="0" fontId="76" fillId="0" borderId="0" applyFill="0" applyBorder="0" applyProtection="0"/>
    <xf numFmtId="197" fontId="76" fillId="63" borderId="0" applyNumberFormat="0" applyFont="0" applyBorder="0" applyAlignment="0" applyProtection="0"/>
    <xf numFmtId="197" fontId="76" fillId="22" borderId="0" applyNumberFormat="0" applyFont="0" applyBorder="0" applyAlignment="0" applyProtection="0"/>
    <xf numFmtId="216" fontId="76" fillId="0" borderId="0" applyFill="0" applyBorder="0" applyAlignment="0" applyProtection="0"/>
    <xf numFmtId="194" fontId="154" fillId="0" borderId="41" applyNumberFormat="0" applyFill="0" applyAlignment="0" applyProtection="0"/>
    <xf numFmtId="0" fontId="6" fillId="0" borderId="0" applyNumberFormat="0" applyAlignment="0" applyProtection="0"/>
    <xf numFmtId="194" fontId="6" fillId="0" borderId="0" applyNumberFormat="0" applyAlignment="0" applyProtection="0"/>
    <xf numFmtId="0" fontId="153" fillId="0" borderId="34" applyFill="0" applyProtection="0">
      <alignment horizontal="right" wrapText="1"/>
    </xf>
    <xf numFmtId="194" fontId="153" fillId="0" borderId="34" applyFill="0" applyProtection="0">
      <alignment horizontal="right" wrapText="1"/>
    </xf>
    <xf numFmtId="0" fontId="153" fillId="0" borderId="0" applyFill="0" applyProtection="0">
      <alignment wrapText="1"/>
    </xf>
    <xf numFmtId="194" fontId="153" fillId="0" borderId="0" applyFill="0" applyProtection="0">
      <alignment wrapText="1"/>
    </xf>
    <xf numFmtId="0" fontId="153" fillId="0" borderId="42" applyFill="0" applyProtection="0">
      <alignment wrapText="1"/>
    </xf>
    <xf numFmtId="197" fontId="154" fillId="0" borderId="43" applyNumberFormat="0" applyFill="0" applyAlignment="0" applyProtection="0"/>
    <xf numFmtId="0" fontId="71" fillId="0" borderId="0" applyAlignment="0" applyProtection="0"/>
    <xf numFmtId="194" fontId="71" fillId="0" borderId="0" applyAlignment="0" applyProtection="0"/>
    <xf numFmtId="194" fontId="71" fillId="0" borderId="0" applyAlignment="0" applyProtection="0"/>
    <xf numFmtId="194" fontId="71" fillId="0" borderId="0" applyAlignment="0" applyProtection="0"/>
    <xf numFmtId="194" fontId="71" fillId="0" borderId="0" applyAlignment="0" applyProtection="0"/>
    <xf numFmtId="194" fontId="71" fillId="0" borderId="0" applyAlignment="0" applyProtection="0"/>
    <xf numFmtId="194" fontId="71" fillId="0" borderId="0" applyAlignment="0" applyProtection="0"/>
    <xf numFmtId="0" fontId="154" fillId="0" borderId="41" applyNumberFormat="0" applyFill="0" applyAlignment="0" applyProtection="0"/>
    <xf numFmtId="194" fontId="154" fillId="0" borderId="41" applyNumberFormat="0" applyFill="0" applyAlignment="0" applyProtection="0"/>
    <xf numFmtId="194" fontId="155" fillId="0" borderId="0"/>
    <xf numFmtId="194" fontId="155" fillId="0" borderId="0"/>
    <xf numFmtId="194" fontId="156" fillId="60" borderId="4" applyNumberFormat="0">
      <alignment horizontal="center" vertical="center"/>
    </xf>
    <xf numFmtId="3" fontId="157" fillId="39" borderId="44">
      <alignment horizontal="right"/>
    </xf>
    <xf numFmtId="194" fontId="158" fillId="0" borderId="0" applyNumberFormat="0" applyFill="0" applyBorder="0" applyAlignment="0" applyProtection="0"/>
    <xf numFmtId="194" fontId="158" fillId="0" borderId="0" applyNumberFormat="0" applyFill="0" applyBorder="0" applyAlignment="0" applyProtection="0"/>
    <xf numFmtId="49" fontId="159" fillId="0" borderId="0" applyAlignment="0" applyProtection="0"/>
    <xf numFmtId="194" fontId="160" fillId="0" borderId="0"/>
    <xf numFmtId="194" fontId="160" fillId="0" borderId="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1" fillId="0" borderId="45" applyNumberFormat="0" applyFill="0" applyAlignment="0" applyProtection="0"/>
    <xf numFmtId="194" fontId="162" fillId="0" borderId="25" applyNumberFormat="0" applyFill="0" applyAlignment="0" applyProtection="0"/>
    <xf numFmtId="0" fontId="163" fillId="0" borderId="41" applyNumberFormat="0" applyFill="0" applyAlignment="0" applyProtection="0"/>
    <xf numFmtId="194" fontId="164" fillId="64" borderId="46"/>
    <xf numFmtId="194" fontId="164" fillId="64" borderId="46"/>
    <xf numFmtId="49" fontId="165" fillId="0" borderId="0"/>
    <xf numFmtId="49" fontId="165" fillId="0" borderId="0"/>
    <xf numFmtId="49" fontId="165" fillId="0" borderId="0"/>
    <xf numFmtId="49" fontId="165" fillId="0" borderId="0"/>
    <xf numFmtId="194" fontId="165" fillId="0" borderId="0"/>
    <xf numFmtId="194" fontId="165" fillId="0" borderId="0"/>
    <xf numFmtId="49" fontId="165" fillId="0" borderId="0"/>
    <xf numFmtId="194" fontId="165" fillId="0" borderId="0"/>
    <xf numFmtId="194" fontId="165" fillId="0" borderId="0"/>
    <xf numFmtId="49" fontId="165" fillId="0" borderId="0"/>
    <xf numFmtId="49" fontId="165" fillId="0" borderId="0"/>
    <xf numFmtId="194" fontId="165" fillId="0" borderId="0"/>
    <xf numFmtId="194" fontId="165" fillId="0" borderId="0"/>
    <xf numFmtId="49" fontId="165" fillId="0" borderId="0"/>
    <xf numFmtId="194" fontId="165" fillId="0" borderId="0"/>
    <xf numFmtId="194" fontId="165" fillId="0" borderId="0"/>
    <xf numFmtId="194" fontId="157" fillId="0" borderId="0" applyNumberFormat="0"/>
    <xf numFmtId="194" fontId="166" fillId="0" borderId="0">
      <alignment horizontal="left"/>
    </xf>
    <xf numFmtId="194" fontId="166" fillId="0" borderId="0">
      <alignment horizontal="left"/>
    </xf>
    <xf numFmtId="194" fontId="166" fillId="0" borderId="0">
      <alignment horizontal="left"/>
    </xf>
    <xf numFmtId="194" fontId="166" fillId="0" borderId="0">
      <alignment horizontal="left"/>
    </xf>
    <xf numFmtId="194" fontId="166" fillId="0" borderId="0">
      <alignment horizontal="left"/>
    </xf>
    <xf numFmtId="194" fontId="167" fillId="0" borderId="0" applyNumberFormat="0" applyFill="0" applyBorder="0" applyAlignment="0" applyProtection="0"/>
    <xf numFmtId="194" fontId="167" fillId="0" borderId="0" applyNumberFormat="0" applyFill="0" applyBorder="0" applyAlignment="0" applyProtection="0"/>
    <xf numFmtId="38"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38"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38" fontId="168" fillId="65" borderId="31">
      <alignment horizontal="center"/>
    </xf>
    <xf numFmtId="194" fontId="168" fillId="65" borderId="31">
      <alignment horizontal="center"/>
    </xf>
    <xf numFmtId="194" fontId="168" fillId="65" borderId="31">
      <alignment horizontal="center"/>
    </xf>
    <xf numFmtId="44" fontId="8" fillId="0" borderId="0" applyFont="0" applyFill="0" applyBorder="0" applyAlignment="0" applyProtection="0"/>
    <xf numFmtId="43" fontId="8" fillId="0" borderId="0" applyFont="0" applyFill="0" applyBorder="0" applyAlignment="0" applyProtection="0"/>
  </cellStyleXfs>
  <cellXfs count="574">
    <xf numFmtId="0" fontId="0" fillId="0" borderId="0" xfId="0"/>
    <xf numFmtId="0" fontId="5" fillId="0" borderId="0" xfId="0" applyFont="1"/>
    <xf numFmtId="0" fontId="9" fillId="0" borderId="0" xfId="0" applyFont="1"/>
    <xf numFmtId="0" fontId="17" fillId="0" borderId="0" xfId="0" applyFont="1"/>
    <xf numFmtId="0" fontId="18" fillId="4" borderId="1" xfId="0" applyNumberFormat="1" applyFont="1" applyFill="1" applyBorder="1"/>
    <xf numFmtId="166" fontId="18" fillId="5" borderId="1" xfId="0" applyNumberFormat="1" applyFont="1" applyFill="1" applyBorder="1"/>
    <xf numFmtId="0" fontId="5" fillId="0" borderId="0" xfId="0" applyFont="1" applyFill="1" applyAlignment="1">
      <alignment horizontal="left"/>
    </xf>
    <xf numFmtId="165" fontId="18" fillId="0" borderId="0" xfId="0" applyNumberFormat="1" applyFont="1" applyFill="1" applyBorder="1"/>
    <xf numFmtId="0" fontId="5" fillId="0" borderId="0" xfId="0" applyFont="1" applyFill="1"/>
    <xf numFmtId="0" fontId="9" fillId="0" borderId="0" xfId="0" applyFont="1" applyFill="1" applyAlignment="1">
      <alignment horizontal="left"/>
    </xf>
    <xf numFmtId="0" fontId="5" fillId="0" borderId="0" xfId="0" applyFont="1" applyAlignment="1">
      <alignment horizontal="left"/>
    </xf>
    <xf numFmtId="166" fontId="18" fillId="4" borderId="1" xfId="0" applyNumberFormat="1" applyFont="1" applyFill="1" applyBorder="1"/>
    <xf numFmtId="0" fontId="23" fillId="0" borderId="0" xfId="0" applyFont="1" applyFill="1"/>
    <xf numFmtId="0" fontId="23" fillId="0" borderId="0" xfId="0" applyFont="1" applyFill="1" applyAlignment="1">
      <alignment horizontal="left"/>
    </xf>
    <xf numFmtId="0" fontId="24" fillId="0" borderId="0" xfId="0" applyFont="1"/>
    <xf numFmtId="0" fontId="23" fillId="0" borderId="0" xfId="0" applyFont="1" applyFill="1" applyAlignment="1">
      <alignment horizontal="right"/>
    </xf>
    <xf numFmtId="0" fontId="5" fillId="0" borderId="0" xfId="0" applyFont="1"/>
    <xf numFmtId="0" fontId="5" fillId="0" borderId="0" xfId="0" applyFont="1" applyFill="1"/>
    <xf numFmtId="0" fontId="26" fillId="0" borderId="0" xfId="0" applyFont="1" applyFill="1"/>
    <xf numFmtId="0" fontId="5" fillId="0" borderId="0" xfId="0" applyFont="1" applyFill="1" applyAlignment="1"/>
    <xf numFmtId="181" fontId="24" fillId="7" borderId="7" xfId="1" applyNumberFormat="1" applyFont="1" applyFill="1" applyBorder="1" applyAlignment="1">
      <alignment horizontal="right"/>
    </xf>
    <xf numFmtId="0" fontId="5" fillId="0" borderId="0" xfId="0" applyFont="1" applyAlignment="1">
      <alignment horizontal="right"/>
    </xf>
    <xf numFmtId="0" fontId="5" fillId="0" borderId="0" xfId="0" applyFont="1" applyFill="1" applyAlignment="1">
      <alignment horizontal="right"/>
    </xf>
    <xf numFmtId="10" fontId="5" fillId="0" borderId="0" xfId="0" applyNumberFormat="1" applyFont="1" applyFill="1"/>
    <xf numFmtId="0" fontId="24" fillId="0" borderId="0" xfId="0" applyFont="1" applyFill="1"/>
    <xf numFmtId="177" fontId="24" fillId="0" borderId="0" xfId="0" applyNumberFormat="1" applyFont="1" applyFill="1" applyBorder="1" applyAlignment="1"/>
    <xf numFmtId="174" fontId="5" fillId="0" borderId="0" xfId="0" applyNumberFormat="1" applyFont="1" applyFill="1"/>
    <xf numFmtId="0" fontId="9" fillId="0" borderId="0" xfId="0" applyFont="1" applyFill="1"/>
    <xf numFmtId="169" fontId="9" fillId="0" borderId="0" xfId="1" applyNumberFormat="1" applyFont="1" applyFill="1" applyBorder="1"/>
    <xf numFmtId="0" fontId="5" fillId="5" borderId="0" xfId="0" applyFont="1" applyFill="1" applyAlignment="1">
      <alignment horizontal="left"/>
    </xf>
    <xf numFmtId="0" fontId="5" fillId="5" borderId="0" xfId="0" applyFont="1" applyFill="1"/>
    <xf numFmtId="0" fontId="5" fillId="5" borderId="0" xfId="0" applyFont="1" applyFill="1" applyAlignment="1">
      <alignment horizontal="right"/>
    </xf>
    <xf numFmtId="0" fontId="5" fillId="0" borderId="0" xfId="0" applyFont="1" applyFill="1" applyAlignment="1">
      <alignment horizontal="left" indent="1"/>
    </xf>
    <xf numFmtId="0" fontId="9" fillId="5" borderId="0" xfId="0" applyFont="1" applyFill="1"/>
    <xf numFmtId="169" fontId="5" fillId="0" borderId="0" xfId="0" applyNumberFormat="1" applyFont="1" applyFill="1" applyAlignment="1">
      <alignment horizontal="left"/>
    </xf>
    <xf numFmtId="169" fontId="19" fillId="0" borderId="0" xfId="1" applyNumberFormat="1" applyFont="1" applyFill="1"/>
    <xf numFmtId="0" fontId="19" fillId="0" borderId="0" xfId="0" applyFont="1" applyFill="1" applyBorder="1"/>
    <xf numFmtId="169" fontId="5" fillId="9" borderId="0" xfId="1" applyNumberFormat="1" applyFont="1" applyFill="1" applyBorder="1" applyAlignment="1">
      <alignment horizontal="right"/>
    </xf>
    <xf numFmtId="168" fontId="5" fillId="0" borderId="0" xfId="1" applyNumberFormat="1" applyFont="1" applyFill="1" applyAlignment="1">
      <alignment horizontal="left"/>
    </xf>
    <xf numFmtId="173" fontId="24" fillId="8" borderId="7" xfId="1" applyNumberFormat="1" applyFont="1" applyFill="1" applyBorder="1" applyAlignment="1">
      <alignment horizontal="right" vertical="center"/>
    </xf>
    <xf numFmtId="0" fontId="23" fillId="0" borderId="0" xfId="0" applyFont="1" applyFill="1" applyAlignment="1">
      <alignment horizontal="center"/>
    </xf>
    <xf numFmtId="166" fontId="18" fillId="5" borderId="1" xfId="0" applyNumberFormat="1" applyFont="1" applyFill="1" applyBorder="1" applyAlignment="1">
      <alignment horizontal="center" vertical="center"/>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166" fontId="5" fillId="0" borderId="0" xfId="0" applyNumberFormat="1" applyFont="1" applyFill="1" applyAlignment="1">
      <alignment horizontal="center"/>
    </xf>
    <xf numFmtId="0" fontId="5" fillId="0" borderId="2" xfId="0" applyFont="1" applyFill="1" applyBorder="1" applyAlignment="1">
      <alignment horizontal="center"/>
    </xf>
    <xf numFmtId="0" fontId="5" fillId="0" borderId="0" xfId="0" applyFont="1" applyAlignment="1">
      <alignment horizontal="center"/>
    </xf>
    <xf numFmtId="0" fontId="27" fillId="0" borderId="0" xfId="0" applyFont="1" applyFill="1" applyAlignment="1">
      <alignment horizontal="center"/>
    </xf>
    <xf numFmtId="0" fontId="5" fillId="0" borderId="0" xfId="0" applyFont="1" applyFill="1" applyBorder="1" applyAlignment="1">
      <alignment horizontal="center"/>
    </xf>
    <xf numFmtId="0" fontId="5" fillId="5" borderId="0" xfId="0" applyFont="1" applyFill="1" applyAlignment="1">
      <alignment horizontal="center"/>
    </xf>
    <xf numFmtId="178" fontId="19" fillId="0" borderId="0" xfId="1" applyNumberFormat="1" applyFont="1" applyFill="1" applyBorder="1" applyAlignment="1">
      <alignment horizontal="center" vertical="center"/>
    </xf>
    <xf numFmtId="166" fontId="18" fillId="4" borderId="1"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xf>
    <xf numFmtId="0" fontId="5" fillId="0" borderId="2" xfId="0" applyFont="1" applyFill="1" applyBorder="1" applyAlignment="1">
      <alignment horizontal="center"/>
    </xf>
    <xf numFmtId="0" fontId="5" fillId="0" borderId="0" xfId="0" applyFont="1" applyFill="1" applyBorder="1" applyAlignment="1">
      <alignment horizontal="center"/>
    </xf>
    <xf numFmtId="1" fontId="5" fillId="0" borderId="0" xfId="0" applyNumberFormat="1" applyFont="1" applyAlignment="1">
      <alignment horizontal="left"/>
    </xf>
    <xf numFmtId="1" fontId="5" fillId="0" borderId="0" xfId="0" applyNumberFormat="1" applyFont="1" applyFill="1" applyAlignment="1">
      <alignment horizontal="center"/>
    </xf>
    <xf numFmtId="1" fontId="5" fillId="0" borderId="0" xfId="0" applyNumberFormat="1" applyFont="1" applyFill="1"/>
    <xf numFmtId="1" fontId="5" fillId="0" borderId="0" xfId="0" applyNumberFormat="1" applyFont="1"/>
    <xf numFmtId="167" fontId="26" fillId="0" borderId="0" xfId="0" applyNumberFormat="1" applyFont="1" applyFill="1"/>
    <xf numFmtId="167" fontId="24" fillId="0" borderId="0" xfId="0" applyNumberFormat="1" applyFont="1" applyFill="1" applyAlignment="1">
      <alignment horizontal="center"/>
    </xf>
    <xf numFmtId="167" fontId="5" fillId="0" borderId="0" xfId="0" applyNumberFormat="1" applyFont="1" applyFill="1" applyAlignment="1">
      <alignment horizontal="left"/>
    </xf>
    <xf numFmtId="167" fontId="5" fillId="0" borderId="0" xfId="0" applyNumberFormat="1" applyFont="1"/>
    <xf numFmtId="167" fontId="5" fillId="0" borderId="0" xfId="0" applyNumberFormat="1" applyFont="1" applyFill="1" applyAlignment="1">
      <alignment horizontal="center"/>
    </xf>
    <xf numFmtId="167" fontId="22" fillId="0" borderId="0" xfId="0" applyNumberFormat="1" applyFont="1" applyFill="1" applyAlignment="1">
      <alignment horizontal="left"/>
    </xf>
    <xf numFmtId="10" fontId="5" fillId="0" borderId="0" xfId="0" applyNumberFormat="1" applyFont="1" applyFill="1"/>
    <xf numFmtId="10" fontId="5" fillId="0" borderId="0" xfId="0" applyNumberFormat="1" applyFont="1"/>
    <xf numFmtId="10" fontId="9" fillId="0" borderId="0" xfId="0" applyNumberFormat="1" applyFont="1" applyFill="1"/>
    <xf numFmtId="10" fontId="9" fillId="0" borderId="2" xfId="0" applyNumberFormat="1" applyFont="1" applyFill="1" applyBorder="1"/>
    <xf numFmtId="10" fontId="5" fillId="0" borderId="0" xfId="0" applyNumberFormat="1" applyFont="1" applyFill="1" applyAlignment="1">
      <alignment horizontal="center"/>
    </xf>
    <xf numFmtId="10" fontId="9" fillId="0" borderId="0" xfId="0" applyNumberFormat="1" applyFont="1"/>
    <xf numFmtId="173" fontId="5" fillId="0" borderId="0" xfId="1" applyNumberFormat="1" applyFont="1" applyFill="1" applyAlignment="1">
      <alignment horizontal="center"/>
    </xf>
    <xf numFmtId="166" fontId="18" fillId="5" borderId="1" xfId="0" applyNumberFormat="1" applyFont="1" applyFill="1" applyBorder="1" applyAlignment="1">
      <alignment horizontal="right" vertical="center"/>
    </xf>
    <xf numFmtId="43" fontId="29" fillId="0" borderId="0" xfId="0" applyNumberFormat="1" applyFont="1" applyFill="1" applyAlignment="1">
      <alignment horizontal="right"/>
    </xf>
    <xf numFmtId="168" fontId="28" fillId="0" borderId="0" xfId="1" applyNumberFormat="1" applyFont="1" applyFill="1" applyAlignment="1">
      <alignment horizontal="right" indent="1"/>
    </xf>
    <xf numFmtId="0" fontId="5" fillId="0" borderId="0" xfId="0" applyFont="1" applyAlignment="1">
      <alignment horizontal="right"/>
    </xf>
    <xf numFmtId="0" fontId="5" fillId="0" borderId="3" xfId="0" applyFont="1" applyBorder="1"/>
    <xf numFmtId="0" fontId="5" fillId="0" borderId="3" xfId="0" applyFont="1" applyBorder="1"/>
    <xf numFmtId="0" fontId="5" fillId="0" borderId="3" xfId="0" applyFont="1" applyFill="1" applyBorder="1" applyAlignment="1">
      <alignment horizontal="center"/>
    </xf>
    <xf numFmtId="0" fontId="5" fillId="0" borderId="3" xfId="0" applyFont="1" applyFill="1" applyBorder="1" applyAlignment="1">
      <alignment horizontal="left"/>
    </xf>
    <xf numFmtId="0" fontId="5" fillId="0" borderId="3" xfId="0" applyFont="1" applyFill="1" applyBorder="1"/>
    <xf numFmtId="0" fontId="5" fillId="0" borderId="3" xfId="0" applyFont="1" applyBorder="1" applyAlignment="1">
      <alignment horizontal="left"/>
    </xf>
    <xf numFmtId="0" fontId="5" fillId="0" borderId="3" xfId="0" applyFont="1" applyFill="1" applyBorder="1" applyAlignment="1">
      <alignment horizontal="left"/>
    </xf>
    <xf numFmtId="0" fontId="5" fillId="0" borderId="3" xfId="0" applyFont="1" applyFill="1" applyBorder="1" applyAlignment="1">
      <alignment horizontal="right"/>
    </xf>
    <xf numFmtId="1" fontId="5" fillId="0" borderId="0" xfId="0" applyNumberFormat="1" applyFont="1" applyFill="1"/>
    <xf numFmtId="167" fontId="5" fillId="0" borderId="0" xfId="0" applyNumberFormat="1" applyFont="1" applyFill="1"/>
    <xf numFmtId="169" fontId="5" fillId="0" borderId="0" xfId="1" applyNumberFormat="1" applyFont="1" applyFill="1" applyAlignment="1">
      <alignment horizontal="left"/>
    </xf>
    <xf numFmtId="0" fontId="9" fillId="0" borderId="0" xfId="0" applyFont="1" applyFill="1"/>
    <xf numFmtId="169" fontId="5" fillId="0" borderId="2" xfId="0" applyNumberFormat="1" applyFont="1" applyFill="1" applyBorder="1" applyAlignment="1">
      <alignment horizontal="left"/>
    </xf>
    <xf numFmtId="10" fontId="5" fillId="0" borderId="0" xfId="0" applyNumberFormat="1" applyFont="1" applyFill="1" applyBorder="1"/>
    <xf numFmtId="10" fontId="0" fillId="0" borderId="0" xfId="0" applyNumberFormat="1" applyFont="1" applyFill="1"/>
    <xf numFmtId="10" fontId="0" fillId="0" borderId="0" xfId="0" applyNumberFormat="1" applyFont="1"/>
    <xf numFmtId="179" fontId="5" fillId="0" borderId="0" xfId="0" applyNumberFormat="1" applyFont="1" applyFill="1"/>
    <xf numFmtId="179" fontId="24" fillId="0" borderId="0" xfId="0" applyNumberFormat="1" applyFont="1" applyFill="1"/>
    <xf numFmtId="179" fontId="5" fillId="0" borderId="0" xfId="0" applyNumberFormat="1" applyFont="1"/>
    <xf numFmtId="179" fontId="5" fillId="0" borderId="0" xfId="0" applyNumberFormat="1" applyFont="1" applyFill="1"/>
    <xf numFmtId="0" fontId="5" fillId="0" borderId="0" xfId="0" applyFont="1" applyFill="1" applyBorder="1"/>
    <xf numFmtId="166" fontId="5" fillId="0" borderId="0" xfId="0" applyNumberFormat="1" applyFont="1" applyFill="1" applyBorder="1" applyAlignment="1">
      <alignment horizontal="center" vertical="center"/>
    </xf>
    <xf numFmtId="169" fontId="29" fillId="0" borderId="0" xfId="0" applyNumberFormat="1" applyFont="1" applyFill="1" applyAlignment="1">
      <alignment horizontal="left"/>
    </xf>
    <xf numFmtId="169" fontId="22" fillId="0" borderId="0" xfId="0" applyNumberFormat="1" applyFont="1" applyFill="1" applyAlignment="1">
      <alignment horizontal="left"/>
    </xf>
    <xf numFmtId="0" fontId="22" fillId="0" borderId="0" xfId="0" applyFont="1" applyFill="1" applyAlignment="1">
      <alignment horizontal="center"/>
    </xf>
    <xf numFmtId="0" fontId="10" fillId="3" borderId="0" xfId="0" applyNumberFormat="1" applyFont="1" applyFill="1" applyAlignment="1">
      <alignment horizontal="center" vertical="center"/>
    </xf>
    <xf numFmtId="0" fontId="10" fillId="3" borderId="0" xfId="0" applyNumberFormat="1" applyFont="1" applyFill="1"/>
    <xf numFmtId="0" fontId="10" fillId="3" borderId="0" xfId="0" applyNumberFormat="1" applyFont="1" applyFill="1" applyAlignment="1">
      <alignment horizontal="left" vertical="center"/>
    </xf>
    <xf numFmtId="0" fontId="10" fillId="2" borderId="0" xfId="0" applyNumberFormat="1" applyFont="1" applyFill="1"/>
    <xf numFmtId="0" fontId="10" fillId="2" borderId="0" xfId="0" applyNumberFormat="1" applyFont="1" applyFill="1" applyAlignment="1">
      <alignment horizontal="right" vertical="center"/>
    </xf>
    <xf numFmtId="0" fontId="9" fillId="0" borderId="0" xfId="0" applyNumberFormat="1" applyFont="1"/>
    <xf numFmtId="0" fontId="37" fillId="2" borderId="0" xfId="0" applyNumberFormat="1" applyFont="1" applyFill="1" applyAlignment="1">
      <alignment horizontal="left" vertical="center"/>
    </xf>
    <xf numFmtId="0" fontId="37" fillId="3" borderId="0" xfId="0" applyNumberFormat="1" applyFont="1" applyFill="1"/>
    <xf numFmtId="0" fontId="37" fillId="2" borderId="0" xfId="0" applyNumberFormat="1" applyFont="1" applyFill="1"/>
    <xf numFmtId="0" fontId="39" fillId="3" borderId="0" xfId="0" applyNumberFormat="1" applyFont="1" applyFill="1" applyAlignment="1">
      <alignment horizontal="left" vertical="center"/>
    </xf>
    <xf numFmtId="0" fontId="39" fillId="3" borderId="0" xfId="0" applyNumberFormat="1" applyFont="1" applyFill="1" applyAlignment="1">
      <alignment horizontal="center" vertical="center"/>
    </xf>
    <xf numFmtId="0" fontId="39" fillId="3" borderId="0" xfId="0" applyNumberFormat="1" applyFont="1" applyFill="1"/>
    <xf numFmtId="0" fontId="40" fillId="0" borderId="0" xfId="0" applyNumberFormat="1" applyFont="1"/>
    <xf numFmtId="0" fontId="39" fillId="2" borderId="0" xfId="0" applyNumberFormat="1" applyFont="1" applyFill="1"/>
    <xf numFmtId="0" fontId="39" fillId="2" borderId="0" xfId="0" applyNumberFormat="1" applyFont="1" applyFill="1" applyAlignment="1">
      <alignment horizontal="right" vertical="center"/>
    </xf>
    <xf numFmtId="0" fontId="9" fillId="0" borderId="2" xfId="0" applyFont="1" applyFill="1" applyBorder="1" applyAlignment="1">
      <alignment horizontal="center"/>
    </xf>
    <xf numFmtId="0" fontId="14" fillId="3" borderId="0" xfId="0" applyFont="1" applyFill="1"/>
    <xf numFmtId="0" fontId="14" fillId="3" borderId="0" xfId="0" applyFont="1" applyFill="1" applyAlignment="1">
      <alignment horizontal="left" vertical="center"/>
    </xf>
    <xf numFmtId="0" fontId="16" fillId="3" borderId="0" xfId="0" applyFont="1" applyFill="1" applyAlignment="1">
      <alignment horizontal="right" vertical="center"/>
    </xf>
    <xf numFmtId="0" fontId="20" fillId="2" borderId="0" xfId="0" applyFont="1" applyFill="1"/>
    <xf numFmtId="164" fontId="10" fillId="2" borderId="0" xfId="0" applyNumberFormat="1" applyFont="1" applyFill="1" applyBorder="1" applyAlignment="1">
      <alignment horizontal="left" vertical="center"/>
    </xf>
    <xf numFmtId="0" fontId="10" fillId="3" borderId="0" xfId="0" applyFont="1" applyFill="1" applyAlignment="1">
      <alignment horizontal="left" vertical="center"/>
    </xf>
    <xf numFmtId="0" fontId="10" fillId="3" borderId="0" xfId="0" applyFont="1" applyFill="1"/>
    <xf numFmtId="0" fontId="15" fillId="3" borderId="0" xfId="0" applyFont="1" applyFill="1" applyAlignment="1">
      <alignment horizontal="right" vertical="center"/>
    </xf>
    <xf numFmtId="0" fontId="20" fillId="3" borderId="0" xfId="0" applyFont="1" applyFill="1"/>
    <xf numFmtId="0" fontId="20" fillId="2" borderId="0" xfId="0" applyFont="1" applyFill="1" applyAlignment="1">
      <alignment horizontal="left" vertical="center"/>
    </xf>
    <xf numFmtId="0" fontId="42" fillId="10" borderId="0" xfId="0" applyFont="1" applyFill="1" applyBorder="1"/>
    <xf numFmtId="0" fontId="0" fillId="3" borderId="0" xfId="0" applyFill="1"/>
    <xf numFmtId="0" fontId="43" fillId="11" borderId="0" xfId="0" applyFont="1" applyFill="1" applyAlignment="1">
      <alignment wrapText="1"/>
    </xf>
    <xf numFmtId="166" fontId="44" fillId="0" borderId="3" xfId="0" applyNumberFormat="1" applyFont="1" applyFill="1" applyBorder="1" applyAlignment="1">
      <alignment horizontal="center" vertical="center"/>
    </xf>
    <xf numFmtId="166" fontId="44" fillId="0" borderId="3" xfId="0" applyNumberFormat="1" applyFont="1" applyFill="1" applyBorder="1"/>
    <xf numFmtId="0" fontId="43" fillId="11" borderId="0" xfId="0" applyFont="1" applyFill="1"/>
    <xf numFmtId="0" fontId="43" fillId="11" borderId="0" xfId="0" applyFont="1" applyFill="1" applyBorder="1" applyAlignment="1">
      <alignment horizontal="center"/>
    </xf>
    <xf numFmtId="0" fontId="43" fillId="11" borderId="0" xfId="0" applyFont="1" applyFill="1" applyBorder="1"/>
    <xf numFmtId="0" fontId="6" fillId="0" borderId="0" xfId="0" applyFont="1"/>
    <xf numFmtId="0" fontId="47" fillId="13" borderId="0" xfId="0" applyFont="1" applyFill="1" applyBorder="1"/>
    <xf numFmtId="0" fontId="0" fillId="0" borderId="0" xfId="0"/>
    <xf numFmtId="0" fontId="8" fillId="0" borderId="0" xfId="0" applyFont="1" applyFill="1" applyBorder="1"/>
    <xf numFmtId="0" fontId="50" fillId="0" borderId="0" xfId="0" applyFont="1" applyFill="1" applyBorder="1"/>
    <xf numFmtId="0" fontId="51" fillId="0" borderId="0" xfId="0" applyFont="1" applyFill="1" applyBorder="1" applyAlignment="1">
      <alignment vertical="center"/>
    </xf>
    <xf numFmtId="0" fontId="52" fillId="0" borderId="0" xfId="0" applyFont="1" applyFill="1" applyBorder="1" applyAlignment="1">
      <alignment horizontal="left" vertical="center" indent="1"/>
    </xf>
    <xf numFmtId="0" fontId="53" fillId="10" borderId="0" xfId="0" applyFont="1" applyFill="1" applyBorder="1" applyAlignment="1">
      <alignment vertical="center"/>
    </xf>
    <xf numFmtId="0" fontId="52" fillId="0" borderId="0" xfId="0" applyFont="1" applyFill="1" applyBorder="1" applyAlignment="1">
      <alignment wrapText="1"/>
    </xf>
    <xf numFmtId="0" fontId="50" fillId="0" borderId="0" xfId="0" applyFont="1" applyFill="1" applyBorder="1" applyAlignment="1">
      <alignment horizontal="left"/>
    </xf>
    <xf numFmtId="0" fontId="52" fillId="0" borderId="0" xfId="0" applyFont="1" applyFill="1" applyBorder="1"/>
    <xf numFmtId="0" fontId="53" fillId="10" borderId="0" xfId="0" applyFont="1" applyFill="1" applyBorder="1" applyAlignment="1">
      <alignment horizontal="left" vertical="center"/>
    </xf>
    <xf numFmtId="0" fontId="52" fillId="17" borderId="0" xfId="0" applyFont="1" applyFill="1" applyBorder="1" applyAlignment="1">
      <alignment horizontal="left" vertical="center"/>
    </xf>
    <xf numFmtId="0" fontId="52" fillId="0" borderId="0" xfId="0" applyFont="1" applyFill="1" applyBorder="1" applyAlignment="1">
      <alignment horizontal="left" wrapText="1"/>
    </xf>
    <xf numFmtId="0" fontId="51" fillId="0" borderId="0" xfId="0" applyFont="1" applyFill="1" applyBorder="1" applyAlignment="1">
      <alignment horizontal="left" vertical="center"/>
    </xf>
    <xf numFmtId="0" fontId="52" fillId="0" borderId="0" xfId="0" applyFont="1" applyFill="1" applyBorder="1" applyAlignment="1">
      <alignment horizontal="left"/>
    </xf>
    <xf numFmtId="0" fontId="56" fillId="3" borderId="0" xfId="0" applyFont="1" applyFill="1"/>
    <xf numFmtId="0" fontId="57" fillId="2" borderId="0" xfId="0" applyFont="1" applyFill="1"/>
    <xf numFmtId="0" fontId="57" fillId="3" borderId="0" xfId="0" applyFont="1" applyFill="1"/>
    <xf numFmtId="0" fontId="58" fillId="0" borderId="0" xfId="0" applyFont="1" applyFill="1"/>
    <xf numFmtId="0" fontId="11" fillId="2" borderId="0" xfId="0" applyFont="1" applyFill="1"/>
    <xf numFmtId="0" fontId="0" fillId="0" borderId="0" xfId="0" applyNumberFormat="1"/>
    <xf numFmtId="0" fontId="5" fillId="0" borderId="0" xfId="0" applyNumberFormat="1" applyFont="1" applyAlignment="1">
      <alignment horizontal="left"/>
    </xf>
    <xf numFmtId="0" fontId="5" fillId="0" borderId="3" xfId="0" applyNumberFormat="1" applyFont="1" applyFill="1" applyBorder="1" applyAlignment="1">
      <alignment horizontal="left"/>
    </xf>
    <xf numFmtId="0" fontId="18" fillId="4" borderId="1" xfId="0" applyNumberFormat="1" applyFont="1" applyFill="1" applyBorder="1" applyAlignment="1">
      <alignment horizontal="left" vertical="center"/>
    </xf>
    <xf numFmtId="0" fontId="9" fillId="0" borderId="0" xfId="0" applyNumberFormat="1" applyFont="1" applyFill="1"/>
    <xf numFmtId="0" fontId="5" fillId="0" borderId="0" xfId="0" applyNumberFormat="1" applyFont="1" applyAlignment="1"/>
    <xf numFmtId="0" fontId="5" fillId="0" borderId="0" xfId="0" applyNumberFormat="1" applyFont="1" applyFill="1" applyAlignment="1"/>
    <xf numFmtId="0" fontId="9" fillId="0" borderId="0" xfId="0" applyNumberFormat="1" applyFont="1" applyFill="1" applyAlignment="1">
      <alignment horizontal="left"/>
    </xf>
    <xf numFmtId="0" fontId="5" fillId="0" borderId="0" xfId="0" applyNumberFormat="1" applyFont="1" applyFill="1" applyAlignment="1">
      <alignment horizontal="left" indent="1"/>
    </xf>
    <xf numFmtId="0" fontId="5" fillId="0" borderId="0" xfId="0" applyNumberFormat="1" applyFont="1" applyFill="1" applyAlignment="1">
      <alignment horizontal="left"/>
    </xf>
    <xf numFmtId="0" fontId="5" fillId="0" borderId="0" xfId="0" applyNumberFormat="1" applyFont="1" applyFill="1" applyBorder="1"/>
    <xf numFmtId="0" fontId="9" fillId="0" borderId="0" xfId="0" applyNumberFormat="1" applyFont="1" applyFill="1" applyBorder="1" applyAlignment="1">
      <alignment horizontal="left"/>
    </xf>
    <xf numFmtId="0" fontId="5" fillId="5" borderId="0" xfId="0" applyNumberFormat="1" applyFont="1" applyFill="1" applyAlignment="1"/>
    <xf numFmtId="0" fontId="5" fillId="0" borderId="0" xfId="0" applyNumberFormat="1" applyFont="1"/>
    <xf numFmtId="0" fontId="25" fillId="0" borderId="0" xfId="0" applyNumberFormat="1" applyFont="1" applyFill="1" applyAlignment="1">
      <alignment horizontal="left" vertical="center"/>
    </xf>
    <xf numFmtId="0" fontId="0" fillId="0" borderId="0" xfId="0" applyNumberFormat="1" applyFont="1" applyFill="1" applyAlignment="1"/>
    <xf numFmtId="0" fontId="5" fillId="0" borderId="3" xfId="0" applyNumberFormat="1" applyFont="1" applyFill="1" applyBorder="1" applyAlignment="1"/>
    <xf numFmtId="0" fontId="5" fillId="0" borderId="0" xfId="0" applyNumberFormat="1" applyFont="1" applyFill="1"/>
    <xf numFmtId="0" fontId="0" fillId="0" borderId="0" xfId="2" applyNumberFormat="1" applyFont="1" applyFill="1"/>
    <xf numFmtId="0" fontId="5" fillId="0" borderId="0" xfId="0" applyNumberFormat="1" applyFont="1" applyFill="1" applyAlignment="1">
      <alignment horizontal="left"/>
    </xf>
    <xf numFmtId="0" fontId="0" fillId="0" borderId="0" xfId="0" applyNumberFormat="1" applyFont="1" applyFill="1" applyAlignment="1">
      <alignment horizontal="left" indent="1"/>
    </xf>
    <xf numFmtId="0" fontId="9" fillId="0" borderId="2" xfId="0" applyNumberFormat="1" applyFont="1" applyFill="1" applyBorder="1" applyAlignment="1"/>
    <xf numFmtId="0" fontId="9" fillId="0" borderId="0" xfId="0" applyNumberFormat="1" applyFont="1" applyFill="1" applyAlignment="1"/>
    <xf numFmtId="0" fontId="5" fillId="0" borderId="0" xfId="0" applyNumberFormat="1" applyFont="1" applyFill="1" applyBorder="1" applyAlignment="1">
      <alignment horizontal="left"/>
    </xf>
    <xf numFmtId="0" fontId="5" fillId="0" borderId="0" xfId="0" applyNumberFormat="1" applyFont="1" applyFill="1" applyAlignment="1">
      <alignment horizontal="left" indent="1"/>
    </xf>
    <xf numFmtId="0" fontId="0" fillId="0" borderId="0" xfId="0" applyNumberFormat="1" applyFont="1" applyFill="1" applyBorder="1" applyAlignment="1">
      <alignment horizontal="left"/>
    </xf>
    <xf numFmtId="0" fontId="0" fillId="0" borderId="0" xfId="0" quotePrefix="1" applyNumberFormat="1" applyFont="1" applyFill="1" applyAlignment="1">
      <alignment horizontal="left" indent="1"/>
    </xf>
    <xf numFmtId="0" fontId="18" fillId="0" borderId="0" xfId="0" applyNumberFormat="1" applyFont="1" applyFill="1" applyBorder="1" applyAlignment="1">
      <alignment horizontal="left" vertical="center"/>
    </xf>
    <xf numFmtId="0" fontId="0" fillId="0" borderId="0" xfId="0" applyNumberFormat="1" applyFont="1" applyFill="1" applyAlignment="1">
      <alignment horizontal="left"/>
    </xf>
    <xf numFmtId="0" fontId="9" fillId="0" borderId="0" xfId="0" applyNumberFormat="1" applyFont="1" applyFill="1" applyBorder="1" applyAlignment="1"/>
    <xf numFmtId="0" fontId="0" fillId="0" borderId="0" xfId="0" applyNumberFormat="1" applyFont="1" applyFill="1" applyAlignment="1">
      <alignment horizontal="left" indent="1"/>
    </xf>
    <xf numFmtId="0" fontId="9" fillId="0" borderId="2" xfId="0" applyNumberFormat="1" applyFont="1" applyFill="1" applyBorder="1" applyAlignment="1">
      <alignment horizontal="left"/>
    </xf>
    <xf numFmtId="0" fontId="18" fillId="5" borderId="1" xfId="0" applyNumberFormat="1" applyFont="1" applyFill="1" applyBorder="1"/>
    <xf numFmtId="0" fontId="5" fillId="0" borderId="3" xfId="0" applyNumberFormat="1" applyFont="1" applyFill="1" applyBorder="1"/>
    <xf numFmtId="0" fontId="18" fillId="0" borderId="0" xfId="0" applyNumberFormat="1" applyFont="1" applyFill="1" applyBorder="1"/>
    <xf numFmtId="0" fontId="22" fillId="0" borderId="0" xfId="0" applyNumberFormat="1" applyFont="1" applyFill="1" applyAlignment="1">
      <alignment horizontal="left"/>
    </xf>
    <xf numFmtId="0" fontId="5" fillId="0" borderId="0" xfId="1" applyNumberFormat="1" applyFont="1" applyFill="1" applyAlignment="1">
      <alignment horizontal="left"/>
    </xf>
    <xf numFmtId="0" fontId="9" fillId="0" borderId="0" xfId="0" applyNumberFormat="1" applyFont="1" applyFill="1" applyAlignment="1">
      <alignment horizontal="left" wrapText="1"/>
    </xf>
    <xf numFmtId="0" fontId="0" fillId="0" borderId="0" xfId="0" applyFont="1" applyFill="1" applyAlignment="1">
      <alignment horizontal="center"/>
    </xf>
    <xf numFmtId="0" fontId="5" fillId="0" borderId="0" xfId="0" applyNumberFormat="1" applyFont="1" applyFill="1" applyBorder="1" applyAlignment="1"/>
    <xf numFmtId="10" fontId="0" fillId="0" borderId="0" xfId="0" applyNumberFormat="1" applyFont="1" applyFill="1" applyBorder="1"/>
    <xf numFmtId="10" fontId="0" fillId="0" borderId="0" xfId="0" applyNumberFormat="1" applyFont="1" applyBorder="1"/>
    <xf numFmtId="10" fontId="5" fillId="0" borderId="0" xfId="0" applyNumberFormat="1" applyFont="1" applyFill="1" applyBorder="1" applyAlignment="1">
      <alignment horizontal="center"/>
    </xf>
    <xf numFmtId="0" fontId="0" fillId="0" borderId="0" xfId="0" applyFont="1" applyAlignment="1">
      <alignment horizontal="center"/>
    </xf>
    <xf numFmtId="179" fontId="5" fillId="0" borderId="0" xfId="0" applyNumberFormat="1" applyFont="1" applyFill="1" applyAlignment="1">
      <alignment horizontal="center"/>
    </xf>
    <xf numFmtId="10" fontId="9" fillId="0" borderId="2" xfId="0" applyNumberFormat="1" applyFont="1" applyFill="1" applyBorder="1" applyAlignment="1">
      <alignment horizontal="center"/>
    </xf>
    <xf numFmtId="173" fontId="24" fillId="18" borderId="7" xfId="1" applyNumberFormat="1" applyFont="1" applyFill="1" applyBorder="1" applyAlignment="1">
      <alignment horizontal="right" vertical="center"/>
    </xf>
    <xf numFmtId="1" fontId="24" fillId="0" borderId="0" xfId="1" applyNumberFormat="1" applyFont="1" applyFill="1" applyAlignment="1">
      <alignment horizontal="right"/>
    </xf>
    <xf numFmtId="167" fontId="24" fillId="0" borderId="0" xfId="0" applyNumberFormat="1" applyFont="1" applyFill="1" applyAlignment="1">
      <alignment horizontal="right"/>
    </xf>
    <xf numFmtId="173" fontId="24" fillId="0" borderId="0" xfId="1" applyNumberFormat="1" applyFont="1" applyFill="1"/>
    <xf numFmtId="9" fontId="24" fillId="0" borderId="0" xfId="2" applyFont="1" applyFill="1" applyBorder="1" applyAlignment="1">
      <alignment vertical="center"/>
    </xf>
    <xf numFmtId="0" fontId="12" fillId="0" borderId="0" xfId="0" applyFont="1" applyFill="1" applyBorder="1"/>
    <xf numFmtId="43" fontId="24" fillId="0" borderId="0" xfId="1" applyNumberFormat="1" applyFont="1" applyFill="1" applyBorder="1" applyAlignment="1">
      <alignment horizontal="right" vertical="center"/>
    </xf>
    <xf numFmtId="168" fontId="28" fillId="0" borderId="0" xfId="1" applyNumberFormat="1" applyFont="1" applyFill="1" applyBorder="1" applyAlignment="1">
      <alignment horizontal="left" indent="1"/>
    </xf>
    <xf numFmtId="0" fontId="0" fillId="0" borderId="0" xfId="0" applyNumberFormat="1" applyFont="1" applyFill="1" applyAlignment="1">
      <alignment horizontal="left"/>
    </xf>
    <xf numFmtId="0" fontId="9" fillId="0" borderId="0" xfId="0" applyFont="1" applyAlignment="1">
      <alignment horizontal="left"/>
    </xf>
    <xf numFmtId="0" fontId="9" fillId="0" borderId="0" xfId="0" applyFont="1" applyAlignment="1">
      <alignment horizontal="center"/>
    </xf>
    <xf numFmtId="169" fontId="5" fillId="0" borderId="0" xfId="0" applyNumberFormat="1" applyFont="1" applyFill="1" applyAlignment="1">
      <alignment horizontal="left"/>
    </xf>
    <xf numFmtId="169" fontId="5" fillId="0" borderId="0" xfId="0" applyNumberFormat="1" applyFont="1" applyFill="1"/>
    <xf numFmtId="169" fontId="19" fillId="0" borderId="0" xfId="0" applyNumberFormat="1" applyFont="1" applyFill="1"/>
    <xf numFmtId="169" fontId="31" fillId="0" borderId="0" xfId="0" applyNumberFormat="1" applyFont="1" applyFill="1" applyAlignment="1">
      <alignment horizontal="left"/>
    </xf>
    <xf numFmtId="169" fontId="9" fillId="0" borderId="2" xfId="0" applyNumberFormat="1" applyFont="1" applyFill="1" applyBorder="1" applyAlignment="1">
      <alignment horizontal="center"/>
    </xf>
    <xf numFmtId="169" fontId="21" fillId="0" borderId="2" xfId="0" applyNumberFormat="1" applyFont="1" applyFill="1" applyBorder="1" applyAlignment="1">
      <alignment horizontal="left"/>
    </xf>
    <xf numFmtId="169" fontId="9" fillId="0" borderId="2" xfId="0" applyNumberFormat="1" applyFont="1" applyFill="1" applyBorder="1" applyAlignment="1">
      <alignment horizontal="right"/>
    </xf>
    <xf numFmtId="169" fontId="18" fillId="0" borderId="0" xfId="0" applyNumberFormat="1" applyFont="1" applyFill="1" applyBorder="1"/>
    <xf numFmtId="169" fontId="5" fillId="0" borderId="0" xfId="0" applyNumberFormat="1" applyFont="1"/>
    <xf numFmtId="169" fontId="24" fillId="0" borderId="0" xfId="0" applyNumberFormat="1" applyFont="1" applyFill="1" applyAlignment="1">
      <alignment horizontal="left"/>
    </xf>
    <xf numFmtId="169" fontId="24" fillId="0" borderId="0" xfId="1" applyNumberFormat="1" applyFont="1" applyFill="1" applyBorder="1" applyAlignment="1">
      <alignment horizontal="right" vertical="center"/>
    </xf>
    <xf numFmtId="169" fontId="9" fillId="0" borderId="2" xfId="0" applyNumberFormat="1" applyFont="1" applyFill="1" applyBorder="1" applyAlignment="1">
      <alignment horizontal="left"/>
    </xf>
    <xf numFmtId="169" fontId="30" fillId="0" borderId="2" xfId="0" quotePrefix="1" applyNumberFormat="1" applyFont="1" applyFill="1" applyBorder="1" applyAlignment="1">
      <alignment horizontal="left"/>
    </xf>
    <xf numFmtId="169" fontId="18" fillId="0" borderId="2" xfId="0" applyNumberFormat="1" applyFont="1" applyFill="1" applyBorder="1"/>
    <xf numFmtId="169" fontId="21" fillId="0" borderId="0" xfId="0" applyNumberFormat="1" applyFont="1" applyFill="1" applyBorder="1"/>
    <xf numFmtId="169" fontId="5" fillId="0" borderId="0" xfId="0" applyNumberFormat="1" applyFont="1" applyFill="1"/>
    <xf numFmtId="169" fontId="5" fillId="0" borderId="0" xfId="0" applyNumberFormat="1" applyFont="1" applyAlignment="1">
      <alignment horizontal="left"/>
    </xf>
    <xf numFmtId="169" fontId="5" fillId="0" borderId="0" xfId="0" applyNumberFormat="1" applyFont="1" applyFill="1" applyAlignment="1">
      <alignment horizontal="center"/>
    </xf>
    <xf numFmtId="169" fontId="5" fillId="0" borderId="0" xfId="0" applyNumberFormat="1" applyFont="1" applyFill="1" applyBorder="1" applyAlignment="1">
      <alignment horizontal="left"/>
    </xf>
    <xf numFmtId="169" fontId="19" fillId="0" borderId="0" xfId="0" applyNumberFormat="1" applyFont="1" applyFill="1" applyBorder="1"/>
    <xf numFmtId="169" fontId="19" fillId="0" borderId="0" xfId="0" applyNumberFormat="1" applyFont="1" applyFill="1" applyAlignment="1">
      <alignment horizontal="left"/>
    </xf>
    <xf numFmtId="169" fontId="0" fillId="0" borderId="0" xfId="0" applyNumberFormat="1" applyFill="1"/>
    <xf numFmtId="169" fontId="30" fillId="0" borderId="2" xfId="0" applyNumberFormat="1" applyFont="1" applyFill="1" applyBorder="1" applyAlignment="1">
      <alignment horizontal="left"/>
    </xf>
    <xf numFmtId="169" fontId="32" fillId="0" borderId="0" xfId="0" applyNumberFormat="1" applyFont="1" applyFill="1" applyBorder="1"/>
    <xf numFmtId="169" fontId="18" fillId="4" borderId="1" xfId="0" applyNumberFormat="1" applyFont="1" applyFill="1" applyBorder="1"/>
    <xf numFmtId="169" fontId="5" fillId="0" borderId="0" xfId="1" applyNumberFormat="1" applyFont="1" applyFill="1" applyAlignment="1">
      <alignment horizontal="right"/>
    </xf>
    <xf numFmtId="169" fontId="24" fillId="0" borderId="0" xfId="0" applyNumberFormat="1" applyFont="1" applyFill="1" applyBorder="1" applyAlignment="1">
      <alignment horizontal="left"/>
    </xf>
    <xf numFmtId="169" fontId="24" fillId="0" borderId="2" xfId="0" applyNumberFormat="1" applyFont="1" applyFill="1" applyBorder="1" applyAlignment="1">
      <alignment horizontal="left"/>
    </xf>
    <xf numFmtId="169" fontId="19" fillId="0" borderId="2" xfId="0" applyNumberFormat="1" applyFont="1" applyFill="1" applyBorder="1"/>
    <xf numFmtId="169" fontId="24" fillId="0" borderId="0" xfId="0" applyNumberFormat="1" applyFont="1" applyFill="1" applyBorder="1"/>
    <xf numFmtId="169" fontId="22" fillId="0" borderId="0" xfId="1" applyNumberFormat="1" applyFont="1" applyFill="1" applyAlignment="1">
      <alignment horizontal="left"/>
    </xf>
    <xf numFmtId="169" fontId="5" fillId="0" borderId="0" xfId="0" applyNumberFormat="1" applyFont="1" applyFill="1" applyAlignment="1">
      <alignment horizontal="right"/>
    </xf>
    <xf numFmtId="175" fontId="5" fillId="0" borderId="0" xfId="0" applyNumberFormat="1" applyFont="1" applyFill="1" applyAlignment="1">
      <alignment horizontal="left"/>
    </xf>
    <xf numFmtId="175" fontId="19" fillId="0" borderId="0" xfId="0" applyNumberFormat="1" applyFont="1" applyFill="1" applyBorder="1"/>
    <xf numFmtId="175" fontId="9" fillId="0" borderId="2" xfId="0" applyNumberFormat="1" applyFont="1" applyFill="1" applyBorder="1" applyAlignment="1">
      <alignment horizontal="left"/>
    </xf>
    <xf numFmtId="175" fontId="30" fillId="0" borderId="2" xfId="0" applyNumberFormat="1" applyFont="1" applyFill="1" applyBorder="1" applyAlignment="1">
      <alignment horizontal="left"/>
    </xf>
    <xf numFmtId="175" fontId="18" fillId="0" borderId="2" xfId="0" applyNumberFormat="1" applyFont="1" applyFill="1" applyBorder="1"/>
    <xf numFmtId="169" fontId="5" fillId="0" borderId="2" xfId="0" applyNumberFormat="1" applyFont="1" applyFill="1" applyBorder="1"/>
    <xf numFmtId="169" fontId="9" fillId="0" borderId="2" xfId="0" applyNumberFormat="1" applyFont="1" applyFill="1" applyBorder="1"/>
    <xf numFmtId="169" fontId="22" fillId="0" borderId="0" xfId="0" applyNumberFormat="1" applyFont="1" applyFill="1"/>
    <xf numFmtId="169" fontId="5" fillId="0" borderId="0" xfId="0" applyNumberFormat="1" applyFont="1" applyFill="1" applyBorder="1"/>
    <xf numFmtId="169" fontId="9" fillId="0" borderId="0" xfId="0" applyNumberFormat="1" applyFont="1" applyFill="1" applyBorder="1"/>
    <xf numFmtId="169" fontId="5" fillId="0" borderId="0" xfId="0" applyNumberFormat="1" applyFont="1" applyAlignment="1">
      <alignment horizontal="center"/>
    </xf>
    <xf numFmtId="169" fontId="5" fillId="0" borderId="0" xfId="0" applyNumberFormat="1" applyFont="1"/>
    <xf numFmtId="169" fontId="5" fillId="0" borderId="0" xfId="0" applyNumberFormat="1" applyFont="1" applyAlignment="1">
      <alignment horizontal="right"/>
    </xf>
    <xf numFmtId="169" fontId="29" fillId="0" borderId="0" xfId="0" applyNumberFormat="1" applyFont="1" applyFill="1"/>
    <xf numFmtId="169" fontId="5" fillId="0" borderId="0" xfId="0" applyNumberFormat="1" applyFont="1" applyFill="1" applyAlignment="1">
      <alignment horizontal="right"/>
    </xf>
    <xf numFmtId="169" fontId="27" fillId="0" borderId="0" xfId="0" applyNumberFormat="1" applyFont="1" applyFill="1" applyAlignment="1">
      <alignment horizontal="center"/>
    </xf>
    <xf numFmtId="169" fontId="28" fillId="0" borderId="0" xfId="0" applyNumberFormat="1" applyFont="1" applyFill="1"/>
    <xf numFmtId="175" fontId="24" fillId="7" borderId="11" xfId="0" applyNumberFormat="1" applyFont="1" applyFill="1" applyBorder="1"/>
    <xf numFmtId="175" fontId="24" fillId="19" borderId="11" xfId="0" applyNumberFormat="1" applyFont="1" applyFill="1" applyBorder="1"/>
    <xf numFmtId="173" fontId="24" fillId="7" borderId="11" xfId="1" applyNumberFormat="1" applyFont="1" applyFill="1" applyBorder="1" applyAlignment="1">
      <alignment horizontal="right" vertical="center"/>
    </xf>
    <xf numFmtId="169" fontId="24" fillId="7" borderId="11" xfId="1" applyNumberFormat="1" applyFont="1" applyFill="1" applyBorder="1" applyAlignment="1">
      <alignment horizontal="right" vertical="center"/>
    </xf>
    <xf numFmtId="169" fontId="24" fillId="6" borderId="11" xfId="1" applyNumberFormat="1" applyFont="1" applyFill="1" applyBorder="1" applyAlignment="1">
      <alignment horizontal="right" vertical="center"/>
    </xf>
    <xf numFmtId="168" fontId="24" fillId="0" borderId="0" xfId="1" applyNumberFormat="1" applyFont="1" applyFill="1" applyBorder="1" applyAlignment="1">
      <alignment horizontal="right" vertical="center"/>
    </xf>
    <xf numFmtId="0" fontId="0" fillId="0" borderId="0" xfId="0" applyFont="1" applyFill="1"/>
    <xf numFmtId="179" fontId="24" fillId="7" borderId="11" xfId="0" applyNumberFormat="1" applyFont="1" applyFill="1" applyBorder="1"/>
    <xf numFmtId="179" fontId="24" fillId="19" borderId="11" xfId="0" applyNumberFormat="1" applyFont="1" applyFill="1" applyBorder="1"/>
    <xf numFmtId="173" fontId="24" fillId="19" borderId="11" xfId="1" applyNumberFormat="1" applyFont="1" applyFill="1" applyBorder="1" applyAlignment="1">
      <alignment horizontal="right" vertical="center"/>
    </xf>
    <xf numFmtId="0" fontId="59" fillId="0" borderId="0" xfId="0" applyFont="1"/>
    <xf numFmtId="0" fontId="0" fillId="0" borderId="0" xfId="0" applyFill="1" applyBorder="1"/>
    <xf numFmtId="0" fontId="0" fillId="0" borderId="0" xfId="0" applyFont="1"/>
    <xf numFmtId="0" fontId="61" fillId="0" borderId="4" xfId="0" applyFont="1" applyFill="1" applyBorder="1" applyAlignment="1">
      <alignment horizontal="left" vertical="top" wrapText="1"/>
    </xf>
    <xf numFmtId="0" fontId="61" fillId="0" borderId="4" xfId="0" quotePrefix="1" applyFont="1" applyFill="1" applyBorder="1" applyAlignment="1">
      <alignment horizontal="left" vertical="top" wrapText="1"/>
    </xf>
    <xf numFmtId="0" fontId="0" fillId="0" borderId="0" xfId="0" applyFill="1"/>
    <xf numFmtId="0" fontId="59" fillId="0" borderId="0" xfId="0" applyFont="1" applyFill="1"/>
    <xf numFmtId="0" fontId="42" fillId="3" borderId="4" xfId="0" applyFont="1" applyFill="1" applyBorder="1" applyAlignment="1">
      <alignment horizontal="center" wrapText="1"/>
    </xf>
    <xf numFmtId="0" fontId="42" fillId="3" borderId="4" xfId="0" applyFont="1" applyFill="1" applyBorder="1" applyAlignment="1">
      <alignment horizontal="left" wrapText="1"/>
    </xf>
    <xf numFmtId="0" fontId="59" fillId="0" borderId="0" xfId="0" applyFont="1" applyAlignment="1">
      <alignment vertical="top"/>
    </xf>
    <xf numFmtId="0" fontId="19" fillId="6" borderId="4" xfId="0" applyFont="1" applyFill="1" applyBorder="1" applyAlignment="1">
      <alignment horizontal="center" vertical="top" wrapText="1"/>
    </xf>
    <xf numFmtId="0" fontId="19" fillId="6" borderId="4" xfId="0" applyFont="1" applyFill="1" applyBorder="1" applyAlignment="1">
      <alignment horizontal="left" vertical="top" wrapText="1"/>
    </xf>
    <xf numFmtId="0" fontId="0" fillId="0" borderId="0" xfId="0" applyFont="1" applyAlignment="1">
      <alignment vertical="top"/>
    </xf>
    <xf numFmtId="0" fontId="61" fillId="11" borderId="4" xfId="0" applyFont="1" applyFill="1" applyBorder="1" applyAlignment="1">
      <alignment horizontal="left" vertical="top" wrapText="1"/>
    </xf>
    <xf numFmtId="0" fontId="63" fillId="3" borderId="0" xfId="0" applyFont="1" applyFill="1"/>
    <xf numFmtId="0" fontId="64" fillId="0" borderId="0" xfId="0" applyFont="1" applyAlignment="1">
      <alignment horizontal="left"/>
    </xf>
    <xf numFmtId="0" fontId="65" fillId="0" borderId="0" xfId="0" applyFont="1" applyAlignment="1">
      <alignment horizontal="left"/>
    </xf>
    <xf numFmtId="0" fontId="66" fillId="0" borderId="0" xfId="0" applyFont="1" applyFill="1"/>
    <xf numFmtId="0" fontId="64" fillId="0" borderId="0" xfId="0" applyFont="1" applyFill="1" applyAlignment="1">
      <alignment horizontal="left"/>
    </xf>
    <xf numFmtId="0" fontId="65" fillId="0" borderId="0" xfId="0" applyFont="1" applyFill="1" applyAlignment="1">
      <alignment horizontal="left"/>
    </xf>
    <xf numFmtId="173" fontId="50" fillId="0" borderId="0" xfId="1" applyNumberFormat="1" applyFont="1" applyFill="1" applyAlignment="1">
      <alignment horizontal="right"/>
    </xf>
    <xf numFmtId="0" fontId="60" fillId="0" borderId="0" xfId="0" applyFont="1" applyFill="1" applyAlignment="1">
      <alignment horizontal="left" vertical="center" indent="1"/>
    </xf>
    <xf numFmtId="0" fontId="60" fillId="6" borderId="0" xfId="0" applyFont="1" applyFill="1"/>
    <xf numFmtId="0" fontId="64" fillId="6" borderId="0" xfId="0" applyFont="1" applyFill="1" applyAlignment="1">
      <alignment horizontal="left"/>
    </xf>
    <xf numFmtId="173" fontId="55" fillId="6" borderId="0" xfId="1" applyNumberFormat="1" applyFont="1" applyFill="1" applyAlignment="1">
      <alignment horizontal="left"/>
    </xf>
    <xf numFmtId="0" fontId="67" fillId="0" borderId="0" xfId="0" applyFont="1" applyFill="1"/>
    <xf numFmtId="0" fontId="54" fillId="0" borderId="0" xfId="0" applyFont="1" applyFill="1" applyAlignment="1">
      <alignment horizontal="left"/>
    </xf>
    <xf numFmtId="0" fontId="67" fillId="6" borderId="0" xfId="0" applyFont="1" applyFill="1"/>
    <xf numFmtId="0" fontId="65" fillId="6" borderId="0" xfId="0" applyFont="1" applyFill="1" applyAlignment="1">
      <alignment horizontal="left"/>
    </xf>
    <xf numFmtId="0" fontId="68" fillId="0" borderId="0" xfId="0" applyFont="1" applyAlignment="1">
      <alignment vertical="top"/>
    </xf>
    <xf numFmtId="169" fontId="28" fillId="6" borderId="0" xfId="1" applyNumberFormat="1" applyFont="1" applyFill="1" applyAlignment="1">
      <alignment horizontal="right"/>
    </xf>
    <xf numFmtId="177" fontId="24" fillId="7" borderId="7" xfId="1" applyNumberFormat="1" applyFont="1" applyFill="1" applyBorder="1" applyAlignment="1">
      <alignment horizontal="right"/>
    </xf>
    <xf numFmtId="178" fontId="12" fillId="0" borderId="0" xfId="1" applyNumberFormat="1" applyFont="1" applyFill="1" applyBorder="1" applyAlignment="1">
      <alignment horizontal="right" vertical="center"/>
    </xf>
    <xf numFmtId="0" fontId="5" fillId="5" borderId="0" xfId="0" applyFont="1" applyFill="1"/>
    <xf numFmtId="0" fontId="0" fillId="4" borderId="0" xfId="0" applyFill="1"/>
    <xf numFmtId="10" fontId="9" fillId="0" borderId="0" xfId="0" applyNumberFormat="1" applyFont="1" applyFill="1"/>
    <xf numFmtId="0" fontId="12" fillId="0" borderId="0" xfId="0" applyFont="1" applyFill="1"/>
    <xf numFmtId="0" fontId="44" fillId="4" borderId="0" xfId="0" applyFont="1" applyFill="1"/>
    <xf numFmtId="0" fontId="61" fillId="21" borderId="4" xfId="0" applyFont="1" applyFill="1" applyBorder="1" applyAlignment="1">
      <alignment horizontal="left" vertical="top" wrapText="1"/>
    </xf>
    <xf numFmtId="0" fontId="0" fillId="0" borderId="0" xfId="0" applyFont="1" applyFill="1" applyAlignment="1">
      <alignment vertical="top"/>
    </xf>
    <xf numFmtId="0" fontId="5" fillId="0" borderId="0" xfId="0" applyFont="1" applyFill="1" applyAlignment="1">
      <alignment horizontal="right" wrapText="1"/>
    </xf>
    <xf numFmtId="168" fontId="28" fillId="0" borderId="0" xfId="1" applyNumberFormat="1" applyFont="1" applyFill="1" applyAlignment="1">
      <alignment horizontal="right" wrapText="1"/>
    </xf>
    <xf numFmtId="0" fontId="0" fillId="0" borderId="0" xfId="0" applyBorder="1"/>
    <xf numFmtId="168" fontId="24" fillId="0" borderId="0"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xf numFmtId="173" fontId="24" fillId="8" borderId="7" xfId="1" applyNumberFormat="1" applyFont="1" applyFill="1" applyBorder="1" applyAlignment="1">
      <alignment horizontal="right" vertical="center"/>
    </xf>
    <xf numFmtId="0" fontId="9" fillId="0" borderId="0" xfId="0" applyNumberFormat="1" applyFont="1" applyFill="1" applyAlignment="1">
      <alignment horizontal="left"/>
    </xf>
    <xf numFmtId="0" fontId="0" fillId="0" borderId="0" xfId="0" applyNumberFormat="1" applyFont="1" applyFill="1" applyAlignment="1">
      <alignment horizontal="left" indent="1"/>
    </xf>
    <xf numFmtId="169" fontId="24" fillId="0" borderId="0" xfId="1" applyNumberFormat="1" applyFont="1" applyFill="1" applyBorder="1" applyAlignment="1">
      <alignment horizontal="right"/>
    </xf>
    <xf numFmtId="169" fontId="24" fillId="7" borderId="11" xfId="1" applyNumberFormat="1" applyFont="1" applyFill="1" applyBorder="1" applyAlignment="1">
      <alignment horizontal="right" vertical="center"/>
    </xf>
    <xf numFmtId="181" fontId="24" fillId="19" borderId="11" xfId="0" applyNumberFormat="1" applyFont="1" applyFill="1" applyBorder="1"/>
    <xf numFmtId="43" fontId="5" fillId="0" borderId="0" xfId="0" applyNumberFormat="1" applyFont="1" applyFill="1" applyAlignment="1">
      <alignment horizontal="right"/>
    </xf>
    <xf numFmtId="0" fontId="5" fillId="0" borderId="0" xfId="0" applyNumberFormat="1" applyFont="1" applyFill="1" applyBorder="1" applyAlignment="1">
      <alignment horizontal="left" indent="1"/>
    </xf>
    <xf numFmtId="179" fontId="24" fillId="18" borderId="11" xfId="0" applyNumberFormat="1" applyFont="1" applyFill="1" applyBorder="1"/>
    <xf numFmtId="169" fontId="5" fillId="0" borderId="0" xfId="1" applyNumberFormat="1" applyFont="1" applyFill="1" applyBorder="1" applyAlignment="1">
      <alignment horizontal="right"/>
    </xf>
    <xf numFmtId="0" fontId="61" fillId="21" borderId="4" xfId="0" applyFont="1" applyFill="1" applyBorder="1" applyAlignment="1">
      <alignment horizontal="center" vertical="top" wrapText="1"/>
    </xf>
    <xf numFmtId="180" fontId="24" fillId="0" borderId="0" xfId="1" applyNumberFormat="1" applyFont="1" applyFill="1" applyBorder="1" applyAlignment="1">
      <alignment horizontal="right" vertical="center"/>
    </xf>
    <xf numFmtId="0" fontId="24" fillId="0" borderId="0" xfId="0" applyFont="1" applyFill="1" applyBorder="1"/>
    <xf numFmtId="166" fontId="18" fillId="5" borderId="1" xfId="0" applyNumberFormat="1" applyFont="1" applyFill="1" applyBorder="1" applyAlignment="1">
      <alignment horizontal="left" vertical="center"/>
    </xf>
    <xf numFmtId="0" fontId="27" fillId="0" borderId="0" xfId="0" applyFont="1" applyFill="1" applyAlignment="1">
      <alignment horizontal="left"/>
    </xf>
    <xf numFmtId="0" fontId="0" fillId="0" borderId="0" xfId="0" applyFont="1" applyFill="1" applyAlignment="1">
      <alignment horizontal="left"/>
    </xf>
    <xf numFmtId="0" fontId="5" fillId="0" borderId="0" xfId="0" applyFont="1" applyFill="1" applyBorder="1" applyAlignment="1">
      <alignment horizontal="left"/>
    </xf>
    <xf numFmtId="0" fontId="9" fillId="0" borderId="2" xfId="0" applyFont="1" applyFill="1" applyBorder="1" applyAlignment="1">
      <alignment horizontal="left"/>
    </xf>
    <xf numFmtId="0" fontId="46" fillId="2" borderId="0" xfId="0" applyFont="1" applyFill="1" applyAlignment="1">
      <alignment horizontal="right"/>
    </xf>
    <xf numFmtId="0" fontId="49" fillId="0" borderId="0" xfId="8">
      <alignment horizontal="left" vertical="center"/>
    </xf>
    <xf numFmtId="0" fontId="54" fillId="0" borderId="0" xfId="0" applyFont="1" applyFill="1" applyBorder="1" applyAlignment="1">
      <alignment horizontal="left"/>
    </xf>
    <xf numFmtId="0" fontId="54" fillId="0" borderId="0" xfId="0" applyFont="1" applyFill="1" applyBorder="1" applyAlignment="1">
      <alignment horizontal="right"/>
    </xf>
    <xf numFmtId="165" fontId="44" fillId="4" borderId="27" xfId="9" applyFill="1"/>
    <xf numFmtId="165" fontId="44" fillId="4" borderId="27" xfId="9" applyFill="1" applyAlignment="1">
      <alignment horizontal="left"/>
    </xf>
    <xf numFmtId="0" fontId="44" fillId="4" borderId="27" xfId="9" applyNumberFormat="1" applyFill="1"/>
    <xf numFmtId="0" fontId="25" fillId="0" borderId="0" xfId="0" applyFont="1" applyFill="1"/>
    <xf numFmtId="0" fontId="5" fillId="6" borderId="0" xfId="0" applyFont="1" applyFill="1"/>
    <xf numFmtId="0" fontId="5" fillId="0" borderId="0" xfId="0" applyFont="1" applyBorder="1"/>
    <xf numFmtId="10" fontId="28" fillId="0" borderId="0" xfId="2" applyNumberFormat="1" applyFont="1" applyFill="1" applyBorder="1"/>
    <xf numFmtId="185" fontId="5" fillId="0" borderId="0" xfId="2" applyNumberFormat="1" applyFont="1" applyFill="1" applyBorder="1"/>
    <xf numFmtId="0" fontId="0" fillId="0" borderId="0" xfId="0" applyAlignment="1">
      <alignment horizontal="left"/>
    </xf>
    <xf numFmtId="0" fontId="9" fillId="0" borderId="0" xfId="0" applyFont="1" applyFill="1" applyAlignment="1"/>
    <xf numFmtId="186" fontId="5" fillId="0" borderId="0" xfId="1" applyNumberFormat="1" applyFont="1" applyFill="1"/>
    <xf numFmtId="0" fontId="0" fillId="0" borderId="0" xfId="0" applyFont="1" applyFill="1" applyAlignment="1"/>
    <xf numFmtId="0" fontId="73" fillId="0" borderId="0" xfId="10" applyFill="1" applyAlignment="1">
      <alignment horizontal="left"/>
    </xf>
    <xf numFmtId="0" fontId="54" fillId="28" borderId="0" xfId="11" applyFill="1">
      <alignment horizontal="left" vertical="center"/>
    </xf>
    <xf numFmtId="0" fontId="19" fillId="0" borderId="0" xfId="0" applyFont="1" applyFill="1" applyAlignment="1">
      <alignment horizontal="left"/>
    </xf>
    <xf numFmtId="187" fontId="5" fillId="0" borderId="0" xfId="0" applyNumberFormat="1" applyFont="1" applyFill="1"/>
    <xf numFmtId="166" fontId="18" fillId="0" borderId="0" xfId="0" applyNumberFormat="1" applyFont="1" applyFill="1" applyBorder="1" applyAlignment="1">
      <alignment horizontal="left" vertical="center"/>
    </xf>
    <xf numFmtId="166" fontId="18" fillId="0" borderId="0" xfId="0" applyNumberFormat="1" applyFont="1" applyFill="1" applyBorder="1"/>
    <xf numFmtId="0" fontId="73" fillId="0" borderId="0" xfId="0" applyFont="1" applyFill="1" applyAlignment="1">
      <alignment horizontal="left"/>
    </xf>
    <xf numFmtId="166" fontId="18" fillId="6" borderId="0" xfId="0" applyNumberFormat="1" applyFont="1" applyFill="1" applyBorder="1"/>
    <xf numFmtId="0" fontId="24" fillId="0" borderId="0" xfId="0" applyFont="1" applyFill="1" applyAlignment="1">
      <alignment horizontal="left"/>
    </xf>
    <xf numFmtId="166" fontId="41" fillId="6" borderId="14" xfId="0" applyNumberFormat="1" applyFont="1" applyFill="1" applyBorder="1"/>
    <xf numFmtId="166" fontId="41" fillId="6" borderId="0" xfId="0" applyNumberFormat="1" applyFont="1" applyFill="1" applyBorder="1"/>
    <xf numFmtId="166" fontId="41" fillId="6" borderId="15" xfId="0" applyNumberFormat="1" applyFont="1" applyFill="1" applyBorder="1"/>
    <xf numFmtId="169" fontId="0" fillId="6" borderId="0" xfId="0" applyNumberFormat="1" applyFill="1"/>
    <xf numFmtId="166" fontId="73" fillId="0" borderId="0" xfId="0" applyNumberFormat="1" applyFont="1" applyFill="1" applyBorder="1" applyAlignment="1">
      <alignment horizontal="left" vertical="center"/>
    </xf>
    <xf numFmtId="166" fontId="5" fillId="0" borderId="0" xfId="0" applyNumberFormat="1" applyFont="1" applyFill="1" applyBorder="1"/>
    <xf numFmtId="0" fontId="0" fillId="0" borderId="2" xfId="0" applyFont="1" applyFill="1" applyBorder="1" applyAlignment="1">
      <alignment horizontal="left"/>
    </xf>
    <xf numFmtId="0" fontId="73" fillId="0" borderId="2" xfId="0" applyFont="1" applyFill="1" applyBorder="1" applyAlignment="1">
      <alignment horizontal="left"/>
    </xf>
    <xf numFmtId="0" fontId="24" fillId="0" borderId="2" xfId="0" quotePrefix="1" applyFont="1" applyFill="1" applyBorder="1" applyAlignment="1">
      <alignment horizontal="left"/>
    </xf>
    <xf numFmtId="166" fontId="18" fillId="6" borderId="2" xfId="0" applyNumberFormat="1" applyFont="1" applyFill="1" applyBorder="1"/>
    <xf numFmtId="0" fontId="5" fillId="11" borderId="14" xfId="0" applyFont="1" applyFill="1" applyBorder="1"/>
    <xf numFmtId="0" fontId="5" fillId="11" borderId="0" xfId="0" applyFont="1" applyFill="1" applyBorder="1"/>
    <xf numFmtId="0" fontId="5" fillId="11" borderId="15" xfId="0" applyFont="1" applyFill="1" applyBorder="1"/>
    <xf numFmtId="0" fontId="0" fillId="6" borderId="0" xfId="0" applyFill="1"/>
    <xf numFmtId="0" fontId="22" fillId="0" borderId="0" xfId="0" applyFont="1" applyFill="1" applyAlignment="1"/>
    <xf numFmtId="171" fontId="5" fillId="0" borderId="0" xfId="0" applyNumberFormat="1" applyFont="1" applyFill="1"/>
    <xf numFmtId="180" fontId="5" fillId="0" borderId="0" xfId="0" applyNumberFormat="1" applyFont="1"/>
    <xf numFmtId="0" fontId="0" fillId="0" borderId="0" xfId="0" applyFont="1" applyFill="1" applyAlignment="1">
      <alignment horizontal="right"/>
    </xf>
    <xf numFmtId="0" fontId="5" fillId="11" borderId="0" xfId="0" applyFont="1" applyFill="1"/>
    <xf numFmtId="0" fontId="22" fillId="0" borderId="0" xfId="0" applyFont="1" applyFill="1" applyAlignment="1">
      <alignment horizontal="left"/>
    </xf>
    <xf numFmtId="0" fontId="0" fillId="0" borderId="0" xfId="0" applyFont="1" applyFill="1" applyBorder="1" applyAlignment="1">
      <alignment horizontal="right"/>
    </xf>
    <xf numFmtId="0" fontId="24" fillId="21" borderId="0" xfId="0" applyFont="1" applyFill="1"/>
    <xf numFmtId="189" fontId="5" fillId="6" borderId="0" xfId="0" applyNumberFormat="1" applyFont="1" applyFill="1" applyBorder="1"/>
    <xf numFmtId="0" fontId="24" fillId="21" borderId="2" xfId="0" applyFont="1" applyFill="1" applyBorder="1"/>
    <xf numFmtId="0" fontId="5" fillId="0" borderId="2" xfId="0" applyFont="1" applyFill="1" applyBorder="1"/>
    <xf numFmtId="0" fontId="5" fillId="11" borderId="2" xfId="0" applyFont="1" applyFill="1" applyBorder="1"/>
    <xf numFmtId="0" fontId="5" fillId="11" borderId="0" xfId="0" applyFont="1" applyFill="1" applyAlignment="1">
      <alignment horizontal="left" indent="1"/>
    </xf>
    <xf numFmtId="189" fontId="5" fillId="0" borderId="0" xfId="0" applyNumberFormat="1" applyFont="1"/>
    <xf numFmtId="187" fontId="5" fillId="0" borderId="0" xfId="0" applyNumberFormat="1" applyFont="1"/>
    <xf numFmtId="189" fontId="5" fillId="0" borderId="0" xfId="0" applyNumberFormat="1" applyFont="1" applyFill="1"/>
    <xf numFmtId="0" fontId="0" fillId="21" borderId="0" xfId="0" applyFont="1" applyFill="1"/>
    <xf numFmtId="189" fontId="32" fillId="0" borderId="0" xfId="0" applyNumberFormat="1" applyFont="1" applyFill="1"/>
    <xf numFmtId="189" fontId="5" fillId="6" borderId="0" xfId="0" applyNumberFormat="1" applyFont="1" applyFill="1"/>
    <xf numFmtId="189" fontId="19" fillId="6" borderId="0" xfId="0" applyNumberFormat="1" applyFont="1" applyFill="1"/>
    <xf numFmtId="43" fontId="5" fillId="0" borderId="0" xfId="1" applyFont="1" applyFill="1" applyBorder="1"/>
    <xf numFmtId="189" fontId="5" fillId="21" borderId="0" xfId="0" applyNumberFormat="1" applyFont="1" applyFill="1"/>
    <xf numFmtId="0" fontId="5" fillId="11" borderId="0" xfId="0" applyFont="1" applyFill="1" applyAlignment="1">
      <alignment horizontal="left" indent="2"/>
    </xf>
    <xf numFmtId="187" fontId="5" fillId="6" borderId="0" xfId="0" applyNumberFormat="1" applyFont="1" applyFill="1"/>
    <xf numFmtId="190" fontId="0" fillId="0" borderId="0" xfId="0" applyNumberFormat="1" applyFill="1" applyBorder="1"/>
    <xf numFmtId="0" fontId="5" fillId="0" borderId="0" xfId="0" applyFont="1" applyFill="1" applyAlignment="1">
      <alignment horizontal="left" indent="2"/>
    </xf>
    <xf numFmtId="0" fontId="0" fillId="11" borderId="0" xfId="0" applyFont="1" applyFill="1" applyBorder="1" applyAlignment="1">
      <alignment horizontal="right"/>
    </xf>
    <xf numFmtId="189" fontId="5" fillId="11" borderId="0" xfId="0" applyNumberFormat="1" applyFont="1" applyFill="1"/>
    <xf numFmtId="43" fontId="5" fillId="0" borderId="2" xfId="1" applyFont="1" applyFill="1" applyBorder="1"/>
    <xf numFmtId="0" fontId="22" fillId="0" borderId="0" xfId="0" applyFont="1" applyFill="1"/>
    <xf numFmtId="0" fontId="0" fillId="0" borderId="0" xfId="0" applyFont="1" applyFill="1" applyAlignment="1">
      <alignment horizontal="left" indent="1"/>
    </xf>
    <xf numFmtId="0" fontId="0" fillId="0" borderId="2" xfId="0" applyFont="1" applyFill="1" applyBorder="1" applyAlignment="1">
      <alignment horizontal="left" indent="1"/>
    </xf>
    <xf numFmtId="0" fontId="0" fillId="0" borderId="0" xfId="0" applyFill="1" applyAlignment="1">
      <alignment horizontal="left"/>
    </xf>
    <xf numFmtId="182" fontId="0" fillId="0" borderId="0" xfId="0" applyNumberFormat="1" applyFont="1" applyFill="1"/>
    <xf numFmtId="184" fontId="5" fillId="0" borderId="0" xfId="0" applyNumberFormat="1" applyFont="1" applyFill="1"/>
    <xf numFmtId="191" fontId="5" fillId="0" borderId="0" xfId="0" applyNumberFormat="1" applyFont="1" applyFill="1"/>
    <xf numFmtId="182" fontId="5" fillId="0" borderId="0" xfId="0" applyNumberFormat="1" applyFont="1" applyFill="1"/>
    <xf numFmtId="189" fontId="5" fillId="21" borderId="0" xfId="0" applyNumberFormat="1" applyFont="1" applyFill="1" applyAlignment="1">
      <alignment horizontal="left" indent="1"/>
    </xf>
    <xf numFmtId="0" fontId="0" fillId="21" borderId="0" xfId="0" applyFont="1" applyFill="1" applyAlignment="1">
      <alignment wrapText="1"/>
    </xf>
    <xf numFmtId="0" fontId="22" fillId="0" borderId="0" xfId="0" applyFont="1"/>
    <xf numFmtId="0" fontId="24" fillId="0" borderId="2" xfId="0" applyFont="1" applyFill="1" applyBorder="1"/>
    <xf numFmtId="219" fontId="24" fillId="7" borderId="7" xfId="1" applyNumberFormat="1" applyFont="1" applyFill="1" applyBorder="1" applyAlignment="1">
      <alignment horizontal="right"/>
    </xf>
    <xf numFmtId="0" fontId="5" fillId="3" borderId="0" xfId="0" applyFont="1" applyFill="1"/>
    <xf numFmtId="0" fontId="61" fillId="21" borderId="4" xfId="0" quotePrefix="1" applyFont="1" applyFill="1" applyBorder="1" applyAlignment="1">
      <alignment horizontal="left" vertical="top" wrapText="1"/>
    </xf>
    <xf numFmtId="0" fontId="61" fillId="9" borderId="0" xfId="0" applyFont="1" applyFill="1" applyBorder="1" applyAlignment="1">
      <alignment horizontal="center" vertical="top" wrapText="1"/>
    </xf>
    <xf numFmtId="0" fontId="61" fillId="6" borderId="0" xfId="0" applyFont="1" applyFill="1" applyBorder="1" applyAlignment="1">
      <alignment horizontal="left" vertical="top" wrapText="1"/>
    </xf>
    <xf numFmtId="0" fontId="38" fillId="2" borderId="0" xfId="0" applyNumberFormat="1" applyFont="1" applyFill="1"/>
    <xf numFmtId="173" fontId="20" fillId="2" borderId="0" xfId="1" applyNumberFormat="1" applyFont="1" applyFill="1"/>
    <xf numFmtId="0" fontId="10" fillId="2" borderId="0" xfId="0" applyNumberFormat="1" applyFont="1" applyFill="1" applyBorder="1" applyAlignment="1">
      <alignment horizontal="left" vertical="center"/>
    </xf>
    <xf numFmtId="0" fontId="25" fillId="0" borderId="0" xfId="0" applyNumberFormat="1" applyFont="1" applyFill="1"/>
    <xf numFmtId="1" fontId="28" fillId="0" borderId="0" xfId="1" applyNumberFormat="1" applyFont="1" applyFill="1" applyAlignment="1">
      <alignment horizontal="right"/>
    </xf>
    <xf numFmtId="167" fontId="28" fillId="0" borderId="0" xfId="0" applyNumberFormat="1" applyFont="1" applyFill="1" applyAlignment="1">
      <alignment horizontal="right"/>
    </xf>
    <xf numFmtId="173" fontId="28" fillId="0" borderId="0" xfId="1" applyNumberFormat="1" applyFont="1" applyFill="1"/>
    <xf numFmtId="173" fontId="28" fillId="0" borderId="0" xfId="1" applyNumberFormat="1" applyFont="1" applyFill="1" applyAlignment="1">
      <alignment horizontal="right"/>
    </xf>
    <xf numFmtId="169" fontId="9" fillId="0" borderId="2" xfId="1" applyNumberFormat="1" applyFont="1" applyFill="1" applyBorder="1"/>
    <xf numFmtId="169" fontId="24" fillId="8" borderId="11" xfId="1" applyNumberFormat="1" applyFont="1" applyFill="1" applyBorder="1" applyAlignment="1">
      <alignment horizontal="right" vertical="center"/>
    </xf>
    <xf numFmtId="177" fontId="24" fillId="18" borderId="11" xfId="0" applyNumberFormat="1" applyFont="1" applyFill="1" applyBorder="1"/>
    <xf numFmtId="0" fontId="28" fillId="0" borderId="0" xfId="0" applyFont="1" applyFill="1"/>
    <xf numFmtId="220" fontId="5" fillId="0" borderId="0" xfId="0" applyNumberFormat="1" applyFont="1" applyFill="1"/>
    <xf numFmtId="169" fontId="5" fillId="0" borderId="0" xfId="1" applyNumberFormat="1" applyFont="1" applyFill="1"/>
    <xf numFmtId="169" fontId="18" fillId="0" borderId="2" xfId="1" applyNumberFormat="1" applyFont="1" applyFill="1" applyBorder="1"/>
    <xf numFmtId="169" fontId="24" fillId="18" borderId="7" xfId="1" applyNumberFormat="1" applyFont="1" applyFill="1" applyBorder="1" applyAlignment="1">
      <alignment horizontal="right" vertical="center"/>
    </xf>
    <xf numFmtId="0" fontId="61" fillId="0" borderId="4" xfId="0" applyFont="1" applyFill="1" applyBorder="1" applyAlignment="1">
      <alignment horizontal="center" vertical="top" wrapText="1"/>
    </xf>
    <xf numFmtId="1" fontId="19" fillId="0" borderId="0" xfId="1" applyNumberFormat="1" applyFont="1" applyFill="1" applyAlignment="1">
      <alignment horizontal="right"/>
    </xf>
    <xf numFmtId="167" fontId="19" fillId="0" borderId="0" xfId="0" applyNumberFormat="1" applyFont="1" applyFill="1" applyAlignment="1">
      <alignment horizontal="right"/>
    </xf>
    <xf numFmtId="173" fontId="19" fillId="0" borderId="0" xfId="1" applyNumberFormat="1" applyFont="1" applyFill="1"/>
    <xf numFmtId="169" fontId="24" fillId="8" borderId="7" xfId="1" applyNumberFormat="1" applyFont="1" applyFill="1" applyBorder="1" applyAlignment="1">
      <alignment horizontal="right"/>
    </xf>
    <xf numFmtId="169" fontId="24" fillId="18" borderId="7" xfId="1" applyNumberFormat="1" applyFont="1" applyFill="1" applyBorder="1" applyAlignment="1">
      <alignment horizontal="right"/>
    </xf>
    <xf numFmtId="169" fontId="5" fillId="0" borderId="0" xfId="1" applyNumberFormat="1" applyFont="1" applyFill="1" applyBorder="1"/>
    <xf numFmtId="169" fontId="28" fillId="0" borderId="0" xfId="1" applyNumberFormat="1" applyFont="1" applyFill="1" applyBorder="1"/>
    <xf numFmtId="169" fontId="28" fillId="0" borderId="0" xfId="1" applyNumberFormat="1" applyFont="1" applyFill="1"/>
    <xf numFmtId="169" fontId="5" fillId="0" borderId="3" xfId="1" applyNumberFormat="1" applyFont="1" applyFill="1" applyBorder="1"/>
    <xf numFmtId="169" fontId="9" fillId="0" borderId="0" xfId="1" applyNumberFormat="1" applyFont="1" applyFill="1"/>
    <xf numFmtId="0" fontId="5" fillId="0" borderId="0" xfId="1" applyNumberFormat="1" applyFont="1" applyFill="1" applyBorder="1" applyAlignment="1">
      <alignment horizontal="left" indent="1"/>
    </xf>
    <xf numFmtId="169" fontId="41" fillId="0" borderId="2" xfId="1" applyNumberFormat="1" applyFont="1" applyFill="1" applyBorder="1" applyAlignment="1">
      <alignment horizontal="right"/>
    </xf>
    <xf numFmtId="10" fontId="28" fillId="0" borderId="0" xfId="0" applyNumberFormat="1" applyFont="1" applyFill="1" applyBorder="1"/>
    <xf numFmtId="175" fontId="24" fillId="8" borderId="11" xfId="0" applyNumberFormat="1" applyFont="1" applyFill="1" applyBorder="1"/>
    <xf numFmtId="175" fontId="24" fillId="18" borderId="11" xfId="0" applyNumberFormat="1" applyFont="1" applyFill="1" applyBorder="1"/>
    <xf numFmtId="176" fontId="19" fillId="0" borderId="0" xfId="0" applyNumberFormat="1" applyFont="1" applyFill="1" applyBorder="1"/>
    <xf numFmtId="10" fontId="18" fillId="0" borderId="2" xfId="0" applyNumberFormat="1" applyFont="1" applyFill="1" applyBorder="1"/>
    <xf numFmtId="172" fontId="9" fillId="0" borderId="0" xfId="0" applyNumberFormat="1" applyFont="1" applyFill="1" applyBorder="1" applyAlignment="1">
      <alignment horizontal="right"/>
    </xf>
    <xf numFmtId="183" fontId="9" fillId="0" borderId="0" xfId="0" applyNumberFormat="1" applyFont="1" applyFill="1" applyBorder="1" applyAlignment="1">
      <alignment horizontal="right"/>
    </xf>
    <xf numFmtId="169" fontId="28" fillId="0" borderId="0" xfId="1" applyNumberFormat="1" applyFont="1" applyFill="1" applyAlignment="1">
      <alignment horizontal="right"/>
    </xf>
    <xf numFmtId="180" fontId="5" fillId="0" borderId="0" xfId="0" applyNumberFormat="1" applyFont="1" applyFill="1" applyAlignment="1">
      <alignment horizontal="right"/>
    </xf>
    <xf numFmtId="171" fontId="5" fillId="0" borderId="0" xfId="0" applyNumberFormat="1" applyFont="1" applyFill="1" applyAlignment="1">
      <alignment horizontal="right"/>
    </xf>
    <xf numFmtId="43" fontId="32" fillId="0" borderId="0" xfId="0" applyNumberFormat="1" applyFont="1" applyFill="1" applyAlignment="1">
      <alignment horizontal="right"/>
    </xf>
    <xf numFmtId="181" fontId="24" fillId="18" borderId="11" xfId="0" applyNumberFormat="1" applyFont="1" applyFill="1" applyBorder="1"/>
    <xf numFmtId="0" fontId="26" fillId="0" borderId="0" xfId="0" applyNumberFormat="1" applyFont="1" applyFill="1"/>
    <xf numFmtId="169" fontId="9" fillId="0" borderId="2" xfId="1" applyNumberFormat="1" applyFont="1" applyFill="1" applyBorder="1" applyAlignment="1">
      <alignment horizontal="right"/>
    </xf>
    <xf numFmtId="0" fontId="9" fillId="0" borderId="2" xfId="0" applyNumberFormat="1" applyFont="1" applyFill="1" applyBorder="1" applyAlignment="1">
      <alignment horizontal="left" wrapText="1"/>
    </xf>
    <xf numFmtId="169" fontId="28" fillId="0" borderId="0" xfId="0" applyNumberFormat="1" applyFont="1" applyFill="1" applyAlignment="1">
      <alignment horizontal="left"/>
    </xf>
    <xf numFmtId="173" fontId="5" fillId="0" borderId="0" xfId="0" applyNumberFormat="1" applyFont="1" applyFill="1" applyAlignment="1">
      <alignment horizontal="left"/>
    </xf>
    <xf numFmtId="175" fontId="5" fillId="0" borderId="0" xfId="2" applyNumberFormat="1" applyFont="1" applyFill="1" applyAlignment="1">
      <alignment horizontal="right"/>
    </xf>
    <xf numFmtId="169" fontId="28" fillId="8" borderId="0" xfId="1" applyNumberFormat="1" applyFont="1" applyFill="1" applyAlignment="1">
      <alignment horizontal="right"/>
    </xf>
    <xf numFmtId="169" fontId="28" fillId="18" borderId="0" xfId="1" applyNumberFormat="1" applyFont="1" applyFill="1" applyAlignment="1">
      <alignment horizontal="right"/>
    </xf>
    <xf numFmtId="169" fontId="19" fillId="0" borderId="0" xfId="1" applyNumberFormat="1" applyFont="1" applyFill="1" applyBorder="1"/>
    <xf numFmtId="0" fontId="9" fillId="0" borderId="0" xfId="1" applyNumberFormat="1" applyFont="1" applyFill="1" applyAlignment="1">
      <alignment horizontal="left"/>
    </xf>
    <xf numFmtId="0" fontId="9" fillId="0" borderId="2" xfId="0" applyNumberFormat="1" applyFont="1" applyFill="1" applyBorder="1" applyAlignment="1">
      <alignment wrapText="1"/>
    </xf>
    <xf numFmtId="169" fontId="19" fillId="0" borderId="8" xfId="0" applyNumberFormat="1" applyFont="1" applyFill="1" applyBorder="1" applyAlignment="1">
      <alignment horizontal="left"/>
    </xf>
    <xf numFmtId="169" fontId="19" fillId="0" borderId="10" xfId="0" applyNumberFormat="1" applyFont="1" applyFill="1" applyBorder="1" applyAlignment="1">
      <alignment horizontal="left"/>
    </xf>
    <xf numFmtId="169" fontId="19" fillId="0" borderId="9" xfId="0" applyNumberFormat="1" applyFont="1" applyFill="1" applyBorder="1" applyAlignment="1">
      <alignment horizontal="left"/>
    </xf>
    <xf numFmtId="168" fontId="5" fillId="0" borderId="0" xfId="1" applyNumberFormat="1" applyFont="1" applyFill="1"/>
    <xf numFmtId="169" fontId="5" fillId="21" borderId="0" xfId="1" applyNumberFormat="1" applyFont="1" applyFill="1" applyBorder="1" applyAlignment="1">
      <alignment horizontal="right"/>
    </xf>
    <xf numFmtId="184" fontId="6" fillId="0" borderId="4" xfId="0" applyNumberFormat="1" applyFont="1" applyFill="1" applyBorder="1"/>
    <xf numFmtId="173" fontId="18" fillId="0" borderId="0" xfId="1" applyNumberFormat="1" applyFont="1" applyFill="1" applyAlignment="1">
      <alignment horizontal="left"/>
    </xf>
    <xf numFmtId="15" fontId="28" fillId="0" borderId="0" xfId="0" applyNumberFormat="1" applyFont="1" applyFill="1" applyAlignment="1">
      <alignment horizontal="right"/>
    </xf>
    <xf numFmtId="15" fontId="19" fillId="0" borderId="0" xfId="0" applyNumberFormat="1" applyFont="1" applyFill="1" applyAlignment="1">
      <alignment horizontal="right"/>
    </xf>
    <xf numFmtId="173" fontId="19" fillId="0" borderId="0" xfId="1" applyNumberFormat="1" applyFont="1" applyFill="1" applyAlignment="1">
      <alignment horizontal="right"/>
    </xf>
    <xf numFmtId="175" fontId="5" fillId="0" borderId="0" xfId="0" applyNumberFormat="1" applyFont="1" applyFill="1" applyBorder="1"/>
    <xf numFmtId="180" fontId="5" fillId="0" borderId="0" xfId="1" applyNumberFormat="1" applyFont="1" applyFill="1"/>
    <xf numFmtId="178" fontId="28" fillId="0" borderId="4" xfId="1" applyNumberFormat="1" applyFont="1" applyFill="1" applyBorder="1" applyAlignment="1">
      <alignment horizontal="center"/>
    </xf>
    <xf numFmtId="187" fontId="32" fillId="0" borderId="4" xfId="0" applyNumberFormat="1" applyFont="1" applyFill="1" applyBorder="1"/>
    <xf numFmtId="187" fontId="5" fillId="21" borderId="0" xfId="1" applyNumberFormat="1" applyFont="1" applyFill="1"/>
    <xf numFmtId="188" fontId="5" fillId="0" borderId="4" xfId="0" applyNumberFormat="1" applyFont="1" applyFill="1" applyBorder="1"/>
    <xf numFmtId="169" fontId="28" fillId="21" borderId="12" xfId="1" applyNumberFormat="1" applyFont="1" applyFill="1" applyBorder="1" applyAlignment="1">
      <alignment horizontal="right"/>
    </xf>
    <xf numFmtId="169" fontId="28" fillId="21" borderId="2" xfId="1" applyNumberFormat="1" applyFont="1" applyFill="1" applyBorder="1" applyAlignment="1">
      <alignment horizontal="right"/>
    </xf>
    <xf numFmtId="169" fontId="28" fillId="21" borderId="13" xfId="1" applyNumberFormat="1" applyFont="1" applyFill="1" applyBorder="1" applyAlignment="1">
      <alignment horizontal="right"/>
    </xf>
    <xf numFmtId="169" fontId="28" fillId="21" borderId="14" xfId="1" applyNumberFormat="1" applyFont="1" applyFill="1" applyBorder="1" applyAlignment="1">
      <alignment horizontal="right"/>
    </xf>
    <xf numFmtId="169" fontId="28" fillId="21" borderId="0" xfId="1" applyNumberFormat="1" applyFont="1" applyFill="1" applyBorder="1" applyAlignment="1">
      <alignment horizontal="right"/>
    </xf>
    <xf numFmtId="169" fontId="28" fillId="21" borderId="15" xfId="1" applyNumberFormat="1" applyFont="1" applyFill="1" applyBorder="1" applyAlignment="1">
      <alignment horizontal="right"/>
    </xf>
    <xf numFmtId="169" fontId="19" fillId="21" borderId="12" xfId="0" applyNumberFormat="1" applyFont="1" applyFill="1" applyBorder="1" applyAlignment="1">
      <alignment horizontal="right"/>
    </xf>
    <xf numFmtId="169" fontId="19" fillId="21" borderId="2" xfId="0" applyNumberFormat="1" applyFont="1" applyFill="1" applyBorder="1" applyAlignment="1">
      <alignment horizontal="right"/>
    </xf>
    <xf numFmtId="169" fontId="19" fillId="21" borderId="13" xfId="0" applyNumberFormat="1" applyFont="1" applyFill="1" applyBorder="1" applyAlignment="1">
      <alignment horizontal="right"/>
    </xf>
    <xf numFmtId="169" fontId="0" fillId="0" borderId="2" xfId="0" applyNumberFormat="1" applyFill="1" applyBorder="1"/>
    <xf numFmtId="188" fontId="5" fillId="0" borderId="16" xfId="0" applyNumberFormat="1" applyFont="1" applyFill="1" applyBorder="1"/>
    <xf numFmtId="188" fontId="5" fillId="0" borderId="3" xfId="0" applyNumberFormat="1" applyFont="1" applyFill="1" applyBorder="1"/>
    <xf numFmtId="188" fontId="5" fillId="0" borderId="17" xfId="0" applyNumberFormat="1" applyFont="1" applyFill="1" applyBorder="1"/>
    <xf numFmtId="0" fontId="5" fillId="21" borderId="0" xfId="0" applyFont="1" applyFill="1"/>
    <xf numFmtId="1" fontId="32" fillId="21" borderId="0" xfId="0" applyNumberFormat="1" applyFont="1" applyFill="1" applyAlignment="1">
      <alignment horizontal="left" indent="1"/>
    </xf>
    <xf numFmtId="0" fontId="5" fillId="21" borderId="0" xfId="0" applyFont="1" applyFill="1" applyAlignment="1">
      <alignment horizontal="left" indent="1"/>
    </xf>
    <xf numFmtId="189" fontId="19" fillId="21" borderId="0" xfId="0" applyNumberFormat="1" applyFont="1" applyFill="1" applyBorder="1"/>
    <xf numFmtId="189" fontId="32" fillId="21" borderId="0" xfId="0" applyNumberFormat="1" applyFont="1" applyFill="1" applyBorder="1"/>
    <xf numFmtId="189" fontId="19" fillId="21" borderId="0" xfId="0" applyNumberFormat="1" applyFont="1" applyFill="1"/>
    <xf numFmtId="0" fontId="0" fillId="21" borderId="2" xfId="0" applyFont="1" applyFill="1" applyBorder="1" applyAlignment="1">
      <alignment horizontal="left" indent="1"/>
    </xf>
    <xf numFmtId="189" fontId="19" fillId="21" borderId="2" xfId="0" applyNumberFormat="1" applyFont="1" applyFill="1" applyBorder="1"/>
    <xf numFmtId="189" fontId="5" fillId="21" borderId="2" xfId="0" applyNumberFormat="1" applyFont="1" applyFill="1" applyBorder="1"/>
    <xf numFmtId="189" fontId="32" fillId="21" borderId="0" xfId="0" applyNumberFormat="1" applyFont="1" applyFill="1"/>
    <xf numFmtId="0" fontId="5" fillId="21" borderId="0" xfId="0" applyFont="1" applyFill="1" applyAlignment="1">
      <alignment horizontal="left"/>
    </xf>
    <xf numFmtId="0" fontId="5" fillId="21" borderId="0" xfId="0" applyFont="1" applyFill="1" applyAlignment="1">
      <alignment horizontal="left" indent="2"/>
    </xf>
    <xf numFmtId="0" fontId="5" fillId="0" borderId="2" xfId="0" applyFont="1" applyFill="1" applyBorder="1" applyAlignment="1">
      <alignment horizontal="left" indent="1"/>
    </xf>
    <xf numFmtId="189" fontId="5" fillId="0" borderId="0" xfId="0" applyNumberFormat="1" applyFont="1" applyFill="1" applyAlignment="1">
      <alignment horizontal="left" indent="1"/>
    </xf>
    <xf numFmtId="191" fontId="5" fillId="0" borderId="2" xfId="1" applyNumberFormat="1" applyFont="1" applyFill="1" applyBorder="1"/>
    <xf numFmtId="189" fontId="5" fillId="0" borderId="2" xfId="0" applyNumberFormat="1" applyFont="1" applyFill="1" applyBorder="1"/>
    <xf numFmtId="189" fontId="24" fillId="0" borderId="0" xfId="0" applyNumberFormat="1" applyFont="1" applyFill="1" applyBorder="1"/>
    <xf numFmtId="43" fontId="24" fillId="21" borderId="4" xfId="1" applyFont="1" applyFill="1" applyBorder="1"/>
    <xf numFmtId="43" fontId="22" fillId="21" borderId="4" xfId="1" applyFont="1" applyFill="1" applyBorder="1"/>
    <xf numFmtId="189" fontId="22" fillId="0" borderId="0" xfId="0" applyNumberFormat="1" applyFont="1" applyFill="1"/>
    <xf numFmtId="182" fontId="22" fillId="0" borderId="0" xfId="0" applyNumberFormat="1" applyFont="1" applyFill="1"/>
    <xf numFmtId="189" fontId="22" fillId="21" borderId="0" xfId="0" applyNumberFormat="1" applyFont="1" applyFill="1"/>
    <xf numFmtId="189" fontId="5" fillId="21" borderId="0" xfId="0" applyNumberFormat="1" applyFont="1" applyFill="1" applyAlignment="1">
      <alignment horizontal="left"/>
    </xf>
    <xf numFmtId="189" fontId="0" fillId="0" borderId="0" xfId="0" applyNumberFormat="1" applyFill="1"/>
    <xf numFmtId="192" fontId="22" fillId="8" borderId="28" xfId="0" applyNumberFormat="1" applyFont="1" applyFill="1" applyBorder="1"/>
    <xf numFmtId="173" fontId="50" fillId="0" borderId="0" xfId="1" applyNumberFormat="1" applyFont="1" applyFill="1" applyAlignment="1">
      <alignment horizontal="left"/>
    </xf>
    <xf numFmtId="0" fontId="64" fillId="0" borderId="0" xfId="0" applyFont="1" applyFill="1" applyAlignment="1">
      <alignment horizontal="left" indent="1"/>
    </xf>
    <xf numFmtId="171" fontId="18" fillId="0" borderId="2" xfId="0" applyNumberFormat="1" applyFont="1" applyFill="1" applyBorder="1"/>
    <xf numFmtId="221" fontId="5" fillId="0" borderId="0" xfId="0" applyNumberFormat="1" applyFont="1" applyFill="1" applyAlignment="1">
      <alignment horizontal="right"/>
    </xf>
    <xf numFmtId="0" fontId="19" fillId="11" borderId="0" xfId="0" applyFont="1" applyFill="1"/>
    <xf numFmtId="0" fontId="19" fillId="21" borderId="0" xfId="0" applyFont="1" applyFill="1" applyAlignment="1">
      <alignment horizontal="center"/>
    </xf>
    <xf numFmtId="0" fontId="20" fillId="12" borderId="0" xfId="3" applyFont="1" applyFill="1"/>
    <xf numFmtId="0" fontId="0" fillId="11" borderId="0" xfId="0" applyFont="1" applyFill="1"/>
    <xf numFmtId="0" fontId="19" fillId="66" borderId="0" xfId="3" applyFont="1" applyFill="1"/>
    <xf numFmtId="0" fontId="29" fillId="11" borderId="0" xfId="0" applyFont="1" applyFill="1"/>
    <xf numFmtId="0" fontId="20" fillId="3" borderId="0" xfId="0" applyFont="1" applyFill="1" applyAlignment="1">
      <alignment horizontal="left"/>
    </xf>
    <xf numFmtId="0" fontId="47" fillId="10" borderId="0" xfId="0" applyFont="1" applyFill="1" applyBorder="1" applyAlignment="1">
      <alignment horizontal="left"/>
    </xf>
    <xf numFmtId="0" fontId="48" fillId="0" borderId="0" xfId="0" applyFont="1" applyFill="1" applyBorder="1" applyAlignment="1">
      <alignment horizontal="left"/>
    </xf>
    <xf numFmtId="0" fontId="9" fillId="5" borderId="0" xfId="0" applyFont="1" applyFill="1" applyAlignment="1">
      <alignment horizontal="left"/>
    </xf>
    <xf numFmtId="0" fontId="42" fillId="10" borderId="0" xfId="0" applyFont="1" applyFill="1" applyBorder="1" applyAlignment="1">
      <alignment vertical="center"/>
    </xf>
    <xf numFmtId="0" fontId="170" fillId="15" borderId="0" xfId="0" applyFont="1" applyFill="1" applyBorder="1" applyAlignment="1">
      <alignment vertical="center"/>
    </xf>
    <xf numFmtId="0" fontId="170" fillId="0" borderId="0" xfId="0" applyFont="1" applyFill="1" applyBorder="1" applyAlignment="1">
      <alignment vertical="center"/>
    </xf>
    <xf numFmtId="0" fontId="170" fillId="0" borderId="0" xfId="0" applyFont="1" applyFill="1" applyBorder="1" applyAlignment="1">
      <alignment vertical="center" wrapText="1"/>
    </xf>
    <xf numFmtId="0" fontId="170" fillId="0" borderId="0" xfId="0" applyFont="1" applyFill="1" applyBorder="1" applyAlignment="1">
      <alignment wrapText="1"/>
    </xf>
    <xf numFmtId="0" fontId="171" fillId="16" borderId="0" xfId="0" applyFont="1" applyFill="1" applyBorder="1" applyAlignment="1"/>
    <xf numFmtId="0" fontId="61" fillId="0" borderId="0" xfId="0" applyFont="1" applyFill="1" applyBorder="1" applyAlignment="1">
      <alignment horizontal="left"/>
    </xf>
    <xf numFmtId="0" fontId="42" fillId="10" borderId="0" xfId="0" applyFont="1" applyFill="1" applyBorder="1" applyAlignment="1">
      <alignment horizontal="left" vertical="center"/>
    </xf>
    <xf numFmtId="170" fontId="69" fillId="14" borderId="11" xfId="2" applyNumberFormat="1" applyFont="1" applyFill="1" applyBorder="1" applyAlignment="1">
      <alignment horizontal="left" vertical="center"/>
    </xf>
    <xf numFmtId="0" fontId="170" fillId="17" borderId="0" xfId="0" applyFont="1" applyFill="1" applyBorder="1" applyAlignment="1">
      <alignment horizontal="left" vertical="center"/>
    </xf>
    <xf numFmtId="170" fontId="69" fillId="20" borderId="11" xfId="2" applyNumberFormat="1" applyFont="1" applyFill="1" applyBorder="1" applyAlignment="1">
      <alignment horizontal="left" vertical="center"/>
    </xf>
    <xf numFmtId="0" fontId="170" fillId="0" borderId="0" xfId="0" applyFont="1" applyFill="1" applyBorder="1" applyAlignment="1">
      <alignment horizontal="left" vertical="center" wrapText="1"/>
    </xf>
    <xf numFmtId="0" fontId="170" fillId="0" borderId="0" xfId="0" applyFont="1" applyFill="1" applyBorder="1" applyAlignment="1">
      <alignment horizontal="left" wrapText="1"/>
    </xf>
    <xf numFmtId="0" fontId="69" fillId="17" borderId="0" xfId="0" applyFont="1" applyFill="1" applyBorder="1" applyAlignment="1">
      <alignment horizontal="left" vertical="center"/>
    </xf>
    <xf numFmtId="0" fontId="172" fillId="17" borderId="0" xfId="0" applyFont="1" applyFill="1" applyBorder="1" applyAlignment="1">
      <alignment horizontal="left" vertical="center"/>
    </xf>
    <xf numFmtId="0" fontId="170" fillId="0" borderId="0" xfId="0" applyFont="1" applyFill="1" applyBorder="1" applyAlignment="1">
      <alignment horizontal="left"/>
    </xf>
    <xf numFmtId="0" fontId="62" fillId="17" borderId="0" xfId="0" applyFont="1" applyFill="1" applyBorder="1" applyAlignment="1">
      <alignment horizontal="left" vertical="center"/>
    </xf>
    <xf numFmtId="0" fontId="170" fillId="0" borderId="0" xfId="0" applyFont="1" applyFill="1" applyBorder="1" applyAlignment="1">
      <alignment horizontal="left" vertical="center"/>
    </xf>
    <xf numFmtId="0" fontId="8" fillId="0" borderId="0" xfId="0" applyFont="1" applyFill="1" applyBorder="1" applyAlignment="1">
      <alignment horizontal="right"/>
    </xf>
    <xf numFmtId="0" fontId="50" fillId="0" borderId="0" xfId="0" applyFont="1" applyFill="1" applyBorder="1" applyAlignment="1">
      <alignment horizontal="right"/>
    </xf>
    <xf numFmtId="175" fontId="24" fillId="11" borderId="0" xfId="0" applyNumberFormat="1" applyFont="1" applyFill="1" applyBorder="1"/>
    <xf numFmtId="0" fontId="38" fillId="2" borderId="0" xfId="0" applyNumberFormat="1" applyFont="1" applyFill="1" applyAlignment="1">
      <alignment horizontal="left"/>
    </xf>
    <xf numFmtId="173" fontId="20" fillId="2" borderId="0" xfId="1" applyNumberFormat="1" applyFont="1" applyFill="1" applyAlignment="1"/>
    <xf numFmtId="186" fontId="0" fillId="0" borderId="0" xfId="1" applyNumberFormat="1" applyFont="1" applyFill="1" applyAlignment="1">
      <alignment horizontal="left"/>
    </xf>
    <xf numFmtId="222" fontId="5" fillId="0" borderId="0" xfId="0" applyNumberFormat="1" applyFont="1" applyFill="1" applyAlignment="1">
      <alignment horizontal="left"/>
    </xf>
    <xf numFmtId="173" fontId="55" fillId="0" borderId="0" xfId="1" applyNumberFormat="1" applyFont="1" applyFill="1" applyAlignment="1">
      <alignment horizontal="left"/>
    </xf>
    <xf numFmtId="173" fontId="50" fillId="21" borderId="0" xfId="1" applyNumberFormat="1" applyFont="1" applyFill="1" applyBorder="1" applyAlignment="1">
      <alignment horizontal="right"/>
    </xf>
    <xf numFmtId="173" fontId="50" fillId="6" borderId="0" xfId="1" applyNumberFormat="1" applyFont="1" applyFill="1" applyAlignment="1">
      <alignment horizontal="left"/>
    </xf>
    <xf numFmtId="0" fontId="18" fillId="7" borderId="26" xfId="0" applyFont="1" applyFill="1" applyBorder="1" applyAlignment="1" applyProtection="1">
      <alignment horizontal="center" vertical="center"/>
      <protection locked="0"/>
    </xf>
    <xf numFmtId="0" fontId="33" fillId="0" borderId="0" xfId="0" applyFont="1" applyAlignment="1">
      <alignment horizontal="left" wrapText="1"/>
    </xf>
    <xf numFmtId="0" fontId="0" fillId="6" borderId="0" xfId="0" applyFont="1" applyFill="1" applyBorder="1" applyAlignment="1">
      <alignment horizontal="left" wrapText="1"/>
    </xf>
  </cellXfs>
  <cellStyles count="52118">
    <cellStyle name="Comma" xfId="1" builtinId="3"/>
    <cellStyle name="Comma 10" xfId="52117"/>
    <cellStyle name="Comma 134 4" xfId="12"/>
    <cellStyle name="Comma 135" xfId="13"/>
    <cellStyle name="Comma 135 2" xfId="14"/>
    <cellStyle name="Comma 135 2 2" xfId="15"/>
    <cellStyle name="Comma 135 3" xfId="16"/>
    <cellStyle name="Comma 135 3 2" xfId="17"/>
    <cellStyle name="Comma 135 3 2 2" xfId="18"/>
    <cellStyle name="Comma 135 3 3" xfId="19"/>
    <cellStyle name="Comma 135 4" xfId="20"/>
    <cellStyle name="Comma 136" xfId="21"/>
    <cellStyle name="Comma 136 2" xfId="22"/>
    <cellStyle name="Comma 136 2 2" xfId="23"/>
    <cellStyle name="Comma 136 3" xfId="24"/>
    <cellStyle name="Comma 136 3 2" xfId="25"/>
    <cellStyle name="Comma 136 3 2 2" xfId="26"/>
    <cellStyle name="Comma 136 3 3" xfId="27"/>
    <cellStyle name="Comma 136 4" xfId="28"/>
    <cellStyle name="Comma 137" xfId="29"/>
    <cellStyle name="Comma 137 2" xfId="30"/>
    <cellStyle name="Comma 137 2 2" xfId="31"/>
    <cellStyle name="Comma 137 3" xfId="32"/>
    <cellStyle name="Comma 137 3 2" xfId="33"/>
    <cellStyle name="Comma 137 3 2 2" xfId="34"/>
    <cellStyle name="Comma 137 3 3" xfId="35"/>
    <cellStyle name="Comma 137 4" xfId="36"/>
    <cellStyle name="Comma 138" xfId="37"/>
    <cellStyle name="Comma 138 2" xfId="38"/>
    <cellStyle name="Comma 138 2 2" xfId="39"/>
    <cellStyle name="Comma 138 3" xfId="40"/>
    <cellStyle name="Comma 138 3 2" xfId="41"/>
    <cellStyle name="Comma 138 3 2 2" xfId="42"/>
    <cellStyle name="Comma 138 3 3" xfId="43"/>
    <cellStyle name="Comma 138 4" xfId="44"/>
    <cellStyle name="Comma 139" xfId="45"/>
    <cellStyle name="Comma 139 2" xfId="46"/>
    <cellStyle name="Comma 139 2 2" xfId="47"/>
    <cellStyle name="Comma 139 3" xfId="48"/>
    <cellStyle name="Comma 14" xfId="49"/>
    <cellStyle name="Comma 14 2" xfId="50"/>
    <cellStyle name="Comma 140" xfId="51"/>
    <cellStyle name="Comma 140 2" xfId="52"/>
    <cellStyle name="Comma 141" xfId="53"/>
    <cellStyle name="Comma 141 2" xfId="54"/>
    <cellStyle name="Comma 142" xfId="55"/>
    <cellStyle name="Comma 142 2" xfId="56"/>
    <cellStyle name="Comma 143" xfId="57"/>
    <cellStyle name="Comma 143 2" xfId="58"/>
    <cellStyle name="Comma 144" xfId="59"/>
    <cellStyle name="Comma 144 2" xfId="60"/>
    <cellStyle name="Comma 145" xfId="61"/>
    <cellStyle name="Comma 145 2" xfId="62"/>
    <cellStyle name="Comma 146" xfId="63"/>
    <cellStyle name="Comma 146 2" xfId="64"/>
    <cellStyle name="Comma 147" xfId="65"/>
    <cellStyle name="Comma 147 2" xfId="66"/>
    <cellStyle name="Comma 148" xfId="67"/>
    <cellStyle name="Comma 148 2" xfId="68"/>
    <cellStyle name="Comma 149" xfId="69"/>
    <cellStyle name="Comma 149 2" xfId="70"/>
    <cellStyle name="Comma 15" xfId="71"/>
    <cellStyle name="Comma 15 2" xfId="72"/>
    <cellStyle name="Comma 150" xfId="73"/>
    <cellStyle name="Comma 150 2" xfId="74"/>
    <cellStyle name="Comma 150 2 2" xfId="75"/>
    <cellStyle name="Comma 150 3" xfId="76"/>
    <cellStyle name="Comma 151" xfId="77"/>
    <cellStyle name="Comma 151 2" xfId="78"/>
    <cellStyle name="Comma 151 2 2" xfId="79"/>
    <cellStyle name="Comma 151 3" xfId="80"/>
    <cellStyle name="Comma 152" xfId="81"/>
    <cellStyle name="Comma 152 2" xfId="82"/>
    <cellStyle name="Comma 152 2 2" xfId="83"/>
    <cellStyle name="Comma 152 3" xfId="84"/>
    <cellStyle name="Comma 153" xfId="85"/>
    <cellStyle name="Comma 153 2" xfId="86"/>
    <cellStyle name="Comma 154" xfId="87"/>
    <cellStyle name="Comma 154 2" xfId="88"/>
    <cellStyle name="Comma 155" xfId="89"/>
    <cellStyle name="Comma 155 2" xfId="90"/>
    <cellStyle name="Comma 156" xfId="91"/>
    <cellStyle name="Comma 156 2" xfId="92"/>
    <cellStyle name="Comma 156 2 2" xfId="93"/>
    <cellStyle name="Comma 156 3" xfId="94"/>
    <cellStyle name="Comma 156 3 2" xfId="95"/>
    <cellStyle name="Comma 156 3 2 2" xfId="96"/>
    <cellStyle name="Comma 157" xfId="97"/>
    <cellStyle name="Comma 157 2" xfId="98"/>
    <cellStyle name="Comma 157 2 2" xfId="99"/>
    <cellStyle name="Comma 157 3" xfId="100"/>
    <cellStyle name="Comma 157 3 2" xfId="101"/>
    <cellStyle name="Comma 157 3 2 2" xfId="102"/>
    <cellStyle name="Comma 158" xfId="103"/>
    <cellStyle name="Comma 158 2" xfId="104"/>
    <cellStyle name="Comma 158 2 2" xfId="105"/>
    <cellStyle name="Comma 158 3" xfId="106"/>
    <cellStyle name="Comma 158 3 2" xfId="107"/>
    <cellStyle name="Comma 158 3 2 2" xfId="108"/>
    <cellStyle name="Comma 159" xfId="109"/>
    <cellStyle name="Comma 159 2" xfId="110"/>
    <cellStyle name="Comma 159 2 2" xfId="111"/>
    <cellStyle name="Comma 159 3" xfId="112"/>
    <cellStyle name="Comma 159 3 2" xfId="113"/>
    <cellStyle name="Comma 159 3 2 2" xfId="114"/>
    <cellStyle name="Comma 16" xfId="115"/>
    <cellStyle name="Comma 16 2" xfId="116"/>
    <cellStyle name="Comma 160" xfId="117"/>
    <cellStyle name="Comma 160 2" xfId="118"/>
    <cellStyle name="Comma 160 2 2" xfId="119"/>
    <cellStyle name="Comma 160 3" xfId="120"/>
    <cellStyle name="Comma 160 3 2" xfId="121"/>
    <cellStyle name="Comma 160 3 2 2" xfId="122"/>
    <cellStyle name="Comma 161" xfId="123"/>
    <cellStyle name="Comma 161 2" xfId="124"/>
    <cellStyle name="Comma 161 2 2" xfId="125"/>
    <cellStyle name="Comma 161 3" xfId="126"/>
    <cellStyle name="Comma 161 3 2" xfId="127"/>
    <cellStyle name="Comma 161 3 2 2" xfId="128"/>
    <cellStyle name="Comma 162" xfId="129"/>
    <cellStyle name="Comma 162 2" xfId="130"/>
    <cellStyle name="Comma 162 2 2" xfId="131"/>
    <cellStyle name="Comma 162 3" xfId="132"/>
    <cellStyle name="Comma 162 3 2" xfId="133"/>
    <cellStyle name="Comma 162 3 2 2" xfId="134"/>
    <cellStyle name="Comma 163" xfId="135"/>
    <cellStyle name="Comma 163 2" xfId="136"/>
    <cellStyle name="Comma 164" xfId="137"/>
    <cellStyle name="Comma 164 2" xfId="138"/>
    <cellStyle name="Comma 164 2 2" xfId="139"/>
    <cellStyle name="Comma 165" xfId="140"/>
    <cellStyle name="Comma 165 2" xfId="141"/>
    <cellStyle name="Comma 166" xfId="142"/>
    <cellStyle name="Comma 166 2" xfId="143"/>
    <cellStyle name="Comma 167" xfId="144"/>
    <cellStyle name="Comma 167 2" xfId="145"/>
    <cellStyle name="Comma 168" xfId="146"/>
    <cellStyle name="Comma 168 2" xfId="147"/>
    <cellStyle name="Comma 169" xfId="148"/>
    <cellStyle name="Comma 169 2" xfId="149"/>
    <cellStyle name="Comma 17" xfId="150"/>
    <cellStyle name="Comma 17 2" xfId="151"/>
    <cellStyle name="Comma 170" xfId="152"/>
    <cellStyle name="Comma 170 2" xfId="153"/>
    <cellStyle name="Comma 171" xfId="154"/>
    <cellStyle name="Comma 171 2" xfId="155"/>
    <cellStyle name="Comma 172" xfId="156"/>
    <cellStyle name="Comma 172 2" xfId="157"/>
    <cellStyle name="Comma 172 2 2" xfId="158"/>
    <cellStyle name="Comma 172 3" xfId="159"/>
    <cellStyle name="Comma 173" xfId="160"/>
    <cellStyle name="Comma 174" xfId="161"/>
    <cellStyle name="Comma 175" xfId="162"/>
    <cellStyle name="Comma 176" xfId="163"/>
    <cellStyle name="Comma 177" xfId="164"/>
    <cellStyle name="Comma 178" xfId="165"/>
    <cellStyle name="Comma 179" xfId="166"/>
    <cellStyle name="Comma 18" xfId="167"/>
    <cellStyle name="Comma 18 2" xfId="168"/>
    <cellStyle name="Comma 180" xfId="169"/>
    <cellStyle name="Comma 181" xfId="170"/>
    <cellStyle name="Comma 182" xfId="171"/>
    <cellStyle name="Comma 183" xfId="172"/>
    <cellStyle name="Comma 184" xfId="173"/>
    <cellStyle name="Comma 185" xfId="174"/>
    <cellStyle name="Comma 186" xfId="175"/>
    <cellStyle name="Comma 187" xfId="176"/>
    <cellStyle name="Comma 188" xfId="177"/>
    <cellStyle name="Comma 189" xfId="178"/>
    <cellStyle name="Comma 19" xfId="179"/>
    <cellStyle name="Comma 19 2" xfId="180"/>
    <cellStyle name="Comma 190" xfId="181"/>
    <cellStyle name="Comma 191" xfId="182"/>
    <cellStyle name="Comma 192" xfId="183"/>
    <cellStyle name="Comma 193" xfId="184"/>
    <cellStyle name="Comma 194" xfId="185"/>
    <cellStyle name="Comma 195" xfId="186"/>
    <cellStyle name="Comma 196" xfId="187"/>
    <cellStyle name="Comma 197" xfId="188"/>
    <cellStyle name="Comma 198" xfId="189"/>
    <cellStyle name="Comma 199" xfId="190"/>
    <cellStyle name="Comma 2" xfId="191"/>
    <cellStyle name="Comma 2 2" xfId="192"/>
    <cellStyle name="Comma 2 2 10" xfId="193"/>
    <cellStyle name="Comma 2 2 10 2" xfId="194"/>
    <cellStyle name="Comma 2 2 10 3" xfId="195"/>
    <cellStyle name="Comma 2 2 10 4" xfId="196"/>
    <cellStyle name="Comma 2 2 11" xfId="197"/>
    <cellStyle name="Comma 2 2 11 2" xfId="198"/>
    <cellStyle name="Comma 2 2 11 3" xfId="199"/>
    <cellStyle name="Comma 2 2 11 4" xfId="200"/>
    <cellStyle name="Comma 2 2 11 5" xfId="201"/>
    <cellStyle name="Comma 2 2 12" xfId="202"/>
    <cellStyle name="Comma 2 2 13" xfId="203"/>
    <cellStyle name="Comma 2 2 14" xfId="204"/>
    <cellStyle name="Comma 2 2 2" xfId="205"/>
    <cellStyle name="Comma 2 2 2 10" xfId="206"/>
    <cellStyle name="Comma 2 2 2 10 2" xfId="207"/>
    <cellStyle name="Comma 2 2 2 10 3" xfId="208"/>
    <cellStyle name="Comma 2 2 2 10 4" xfId="209"/>
    <cellStyle name="Comma 2 2 2 10 5" xfId="210"/>
    <cellStyle name="Comma 2 2 2 11" xfId="211"/>
    <cellStyle name="Comma 2 2 2 12" xfId="212"/>
    <cellStyle name="Comma 2 2 2 13" xfId="213"/>
    <cellStyle name="Comma 2 2 2 2" xfId="214"/>
    <cellStyle name="Comma 2 2 2 2 10" xfId="215"/>
    <cellStyle name="Comma 2 2 2 2 11" xfId="216"/>
    <cellStyle name="Comma 2 2 2 2 12" xfId="217"/>
    <cellStyle name="Comma 2 2 2 2 2" xfId="218"/>
    <cellStyle name="Comma 2 2 2 2 2 10" xfId="219"/>
    <cellStyle name="Comma 2 2 2 2 2 2" xfId="220"/>
    <cellStyle name="Comma 2 2 2 2 2 2 2" xfId="221"/>
    <cellStyle name="Comma 2 2 2 2 2 2 2 2" xfId="222"/>
    <cellStyle name="Comma 2 2 2 2 2 2 2 2 2" xfId="223"/>
    <cellStyle name="Comma 2 2 2 2 2 2 2 2 3" xfId="224"/>
    <cellStyle name="Comma 2 2 2 2 2 2 2 2 4" xfId="225"/>
    <cellStyle name="Comma 2 2 2 2 2 2 2 3" xfId="226"/>
    <cellStyle name="Comma 2 2 2 2 2 2 2 3 2" xfId="227"/>
    <cellStyle name="Comma 2 2 2 2 2 2 2 3 3" xfId="228"/>
    <cellStyle name="Comma 2 2 2 2 2 2 2 3 4" xfId="229"/>
    <cellStyle name="Comma 2 2 2 2 2 2 2 4" xfId="230"/>
    <cellStyle name="Comma 2 2 2 2 2 2 2 5" xfId="231"/>
    <cellStyle name="Comma 2 2 2 2 2 2 2 6" xfId="232"/>
    <cellStyle name="Comma 2 2 2 2 2 2 3" xfId="233"/>
    <cellStyle name="Comma 2 2 2 2 2 2 3 2" xfId="234"/>
    <cellStyle name="Comma 2 2 2 2 2 2 3 2 2" xfId="235"/>
    <cellStyle name="Comma 2 2 2 2 2 2 3 2 3" xfId="236"/>
    <cellStyle name="Comma 2 2 2 2 2 2 3 2 4" xfId="237"/>
    <cellStyle name="Comma 2 2 2 2 2 2 3 3" xfId="238"/>
    <cellStyle name="Comma 2 2 2 2 2 2 3 3 2" xfId="239"/>
    <cellStyle name="Comma 2 2 2 2 2 2 3 3 3" xfId="240"/>
    <cellStyle name="Comma 2 2 2 2 2 2 3 3 4" xfId="241"/>
    <cellStyle name="Comma 2 2 2 2 2 2 3 4" xfId="242"/>
    <cellStyle name="Comma 2 2 2 2 2 2 3 5" xfId="243"/>
    <cellStyle name="Comma 2 2 2 2 2 2 3 6" xfId="244"/>
    <cellStyle name="Comma 2 2 2 2 2 2 4" xfId="245"/>
    <cellStyle name="Comma 2 2 2 2 2 2 4 2" xfId="246"/>
    <cellStyle name="Comma 2 2 2 2 2 2 4 3" xfId="247"/>
    <cellStyle name="Comma 2 2 2 2 2 2 4 4" xfId="248"/>
    <cellStyle name="Comma 2 2 2 2 2 2 5" xfId="249"/>
    <cellStyle name="Comma 2 2 2 2 2 2 5 2" xfId="250"/>
    <cellStyle name="Comma 2 2 2 2 2 2 5 3" xfId="251"/>
    <cellStyle name="Comma 2 2 2 2 2 2 5 4" xfId="252"/>
    <cellStyle name="Comma 2 2 2 2 2 2 6" xfId="253"/>
    <cellStyle name="Comma 2 2 2 2 2 2 7" xfId="254"/>
    <cellStyle name="Comma 2 2 2 2 2 2 8" xfId="255"/>
    <cellStyle name="Comma 2 2 2 2 2 3" xfId="256"/>
    <cellStyle name="Comma 2 2 2 2 2 3 2" xfId="257"/>
    <cellStyle name="Comma 2 2 2 2 2 3 2 2 2" xfId="258"/>
    <cellStyle name="Comma 2 2 2 2 2 3 2 2 3" xfId="259"/>
    <cellStyle name="Comma 2 2 2 2 2 3 2 2 4" xfId="260"/>
    <cellStyle name="Comma 2 2 2 2 2 3 2 3" xfId="261"/>
    <cellStyle name="Comma 2 2 2 2 2 3 2 3 2" xfId="262"/>
    <cellStyle name="Comma 2 2 2 2 2 3 2 3 3" xfId="263"/>
    <cellStyle name="Comma 2 2 2 2 2 3 2 3 4" xfId="264"/>
    <cellStyle name="Comma 2 2 2 2 2 3 2 4" xfId="265"/>
    <cellStyle name="Comma 2 2 2 2 2 3 2 5" xfId="266"/>
    <cellStyle name="Comma 2 2 2 2 2 3 2 6" xfId="267"/>
    <cellStyle name="Comma 2 2 2 2 2 3 3" xfId="268"/>
    <cellStyle name="Comma 2 2 2 2 2 3 3 2" xfId="269"/>
    <cellStyle name="Comma 2 2 2 2 2 3 3 2 2" xfId="270"/>
    <cellStyle name="Comma 2 2 2 2 2 3 3 2 3" xfId="271"/>
    <cellStyle name="Comma 2 2 2 2 2 3 3 2 4" xfId="272"/>
    <cellStyle name="Comma 2 2 2 2 2 3 3 3" xfId="273"/>
    <cellStyle name="Comma 2 2 2 2 2 3 3 3 2" xfId="274"/>
    <cellStyle name="Comma 2 2 2 2 2 3 3 3 3" xfId="275"/>
    <cellStyle name="Comma 2 2 2 2 2 3 3 3 4" xfId="276"/>
    <cellStyle name="Comma 2 2 2 2 2 3 3 4" xfId="277"/>
    <cellStyle name="Comma 2 2 2 2 2 3 3 5" xfId="278"/>
    <cellStyle name="Comma 2 2 2 2 2 3 3 6" xfId="279"/>
    <cellStyle name="Comma 2 2 2 2 2 3 4" xfId="280"/>
    <cellStyle name="Comma 2 2 2 2 2 3 4 2" xfId="281"/>
    <cellStyle name="Comma 2 2 2 2 2 3 4 3" xfId="282"/>
    <cellStyle name="Comma 2 2 2 2 2 3 4 4" xfId="283"/>
    <cellStyle name="Comma 2 2 2 2 2 3 5" xfId="284"/>
    <cellStyle name="Comma 2 2 2 2 2 3 5 2" xfId="285"/>
    <cellStyle name="Comma 2 2 2 2 2 3 5 3" xfId="286"/>
    <cellStyle name="Comma 2 2 2 2 2 3 5 4" xfId="287"/>
    <cellStyle name="Comma 2 2 2 2 2 3 6" xfId="288"/>
    <cellStyle name="Comma 2 2 2 2 2 3 7" xfId="289"/>
    <cellStyle name="Comma 2 2 2 2 2 3 8" xfId="290"/>
    <cellStyle name="Comma 2 2 2 2 2 4" xfId="291"/>
    <cellStyle name="Comma 2 2 2 2 2 4 2" xfId="292"/>
    <cellStyle name="Comma 2 2 2 2 2 4 2 2" xfId="293"/>
    <cellStyle name="Comma 2 2 2 2 2 4 2 3" xfId="294"/>
    <cellStyle name="Comma 2 2 2 2 2 4 2 4" xfId="295"/>
    <cellStyle name="Comma 2 2 2 2 2 4 3" xfId="296"/>
    <cellStyle name="Comma 2 2 2 2 2 4 3 2" xfId="297"/>
    <cellStyle name="Comma 2 2 2 2 2 4 3 3" xfId="298"/>
    <cellStyle name="Comma 2 2 2 2 2 4 3 4" xfId="299"/>
    <cellStyle name="Comma 2 2 2 2 2 4 4" xfId="300"/>
    <cellStyle name="Comma 2 2 2 2 2 4 5" xfId="301"/>
    <cellStyle name="Comma 2 2 2 2 2 4 6" xfId="302"/>
    <cellStyle name="Comma 2 2 2 2 2 5" xfId="303"/>
    <cellStyle name="Comma 2 2 2 2 2 5 2" xfId="304"/>
    <cellStyle name="Comma 2 2 2 2 2 5 2 2" xfId="305"/>
    <cellStyle name="Comma 2 2 2 2 2 5 2 3" xfId="306"/>
    <cellStyle name="Comma 2 2 2 2 2 5 2 4" xfId="307"/>
    <cellStyle name="Comma 2 2 2 2 2 5 3" xfId="308"/>
    <cellStyle name="Comma 2 2 2 2 2 5 3 2" xfId="309"/>
    <cellStyle name="Comma 2 2 2 2 2 5 3 3" xfId="310"/>
    <cellStyle name="Comma 2 2 2 2 2 5 3 4" xfId="311"/>
    <cellStyle name="Comma 2 2 2 2 2 5 4" xfId="312"/>
    <cellStyle name="Comma 2 2 2 2 2 5 5" xfId="313"/>
    <cellStyle name="Comma 2 2 2 2 2 5 6" xfId="314"/>
    <cellStyle name="Comma 2 2 2 2 2 6 2" xfId="315"/>
    <cellStyle name="Comma 2 2 2 2 2 6 4" xfId="316"/>
    <cellStyle name="Comma 2 2 2 2 2 7" xfId="317"/>
    <cellStyle name="Comma 2 2 2 2 2 7 2" xfId="318"/>
    <cellStyle name="Comma 2 2 2 2 2 7 3" xfId="319"/>
    <cellStyle name="Comma 2 2 2 2 2 7 4" xfId="320"/>
    <cellStyle name="Comma 2 2 2 2 2 9" xfId="321"/>
    <cellStyle name="Comma 2 2 2 2 3" xfId="322"/>
    <cellStyle name="Comma 2 2 2 2 3 2" xfId="323"/>
    <cellStyle name="Comma 2 2 2 2 3 2 2" xfId="324"/>
    <cellStyle name="Comma 2 2 2 2 3 2 2 2" xfId="325"/>
    <cellStyle name="Comma 2 2 2 2 3 2 2 4" xfId="326"/>
    <cellStyle name="Comma 2 2 2 2 3 2 3" xfId="327"/>
    <cellStyle name="Comma 2 2 2 2 3 2 3 2" xfId="328"/>
    <cellStyle name="Comma 2 2 2 2 3 2 3 3" xfId="329"/>
    <cellStyle name="Comma 2 2 2 2 3 2 3 4" xfId="330"/>
    <cellStyle name="Comma 2 2 2 2 3 2 4" xfId="331"/>
    <cellStyle name="Comma 2 2 2 2 3 2 5" xfId="332"/>
    <cellStyle name="Comma 2 2 2 2 3 2 6" xfId="333"/>
    <cellStyle name="Comma 2 2 2 2 3 3 2" xfId="334"/>
    <cellStyle name="Comma 2 2 2 2 3 3 2 2" xfId="335"/>
    <cellStyle name="Comma 2 2 2 2 3 3 2 3" xfId="336"/>
    <cellStyle name="Comma 2 2 2 2 3 3 2 4" xfId="337"/>
    <cellStyle name="Comma 2 2 2 2 3 3 3" xfId="338"/>
    <cellStyle name="Comma 2 2 2 2 3 3 3 2" xfId="339"/>
    <cellStyle name="Comma 2 2 2 2 3 3 3 3" xfId="340"/>
    <cellStyle name="Comma 2 2 2 2 3 3 3 4" xfId="341"/>
    <cellStyle name="Comma 2 2 2 2 3 3 4" xfId="342"/>
    <cellStyle name="Comma 2 2 2 2 3 3 5" xfId="343"/>
    <cellStyle name="Comma 2 2 2 2 3 3 6" xfId="344"/>
    <cellStyle name="Comma 2 2 2 2 3 4" xfId="345"/>
    <cellStyle name="Comma 2 2 2 2 3 4 2" xfId="346"/>
    <cellStyle name="Comma 2 2 2 2 3 4 3" xfId="347"/>
    <cellStyle name="Comma 2 2 2 2 3 4 4" xfId="348"/>
    <cellStyle name="Comma 2 2 2 2 3 5" xfId="349"/>
    <cellStyle name="Comma 2 2 2 2 3 5 2" xfId="350"/>
    <cellStyle name="Comma 2 2 2 2 3 5 3" xfId="351"/>
    <cellStyle name="Comma 2 2 2 2 3 5 4" xfId="352"/>
    <cellStyle name="Comma 2 2 2 2 3 6" xfId="353"/>
    <cellStyle name="Comma 2 2 2 2 3 7" xfId="354"/>
    <cellStyle name="Comma 2 2 2 2 3 8" xfId="355"/>
    <cellStyle name="Comma 2 2 2 2 4" xfId="356"/>
    <cellStyle name="Comma 2 2 2 2 4 2" xfId="357"/>
    <cellStyle name="Comma 2 2 2 2 4 2 2" xfId="358"/>
    <cellStyle name="Comma 2 2 2 2 4 2 2 2" xfId="359"/>
    <cellStyle name="Comma 2 2 2 2 4 2 2 3" xfId="360"/>
    <cellStyle name="Comma 2 2 2 2 4 2 2 4" xfId="361"/>
    <cellStyle name="Comma 2 2 2 2 4 2 3" xfId="362"/>
    <cellStyle name="Comma 2 2 2 2 4 2 3 2" xfId="363"/>
    <cellStyle name="Comma 2 2 2 2 4 2 3 3" xfId="364"/>
    <cellStyle name="Comma 2 2 2 2 4 2 3 4" xfId="365"/>
    <cellStyle name="Comma 2 2 2 2 4 2 4" xfId="366"/>
    <cellStyle name="Comma 2 2 2 2 4 2 5" xfId="367"/>
    <cellStyle name="Comma 2 2 2 2 4 2 6" xfId="368"/>
    <cellStyle name="Comma 2 2 2 2 4 3" xfId="369"/>
    <cellStyle name="Comma 2 2 2 2 4 3 2" xfId="370"/>
    <cellStyle name="Comma 2 2 2 2 4 3 2 2" xfId="371"/>
    <cellStyle name="Comma 2 2 2 2 4 3 2 3" xfId="372"/>
    <cellStyle name="Comma 2 2 2 2 4 3 2 4" xfId="373"/>
    <cellStyle name="Comma 2 2 2 2 4 3 3" xfId="374"/>
    <cellStyle name="Comma 2 2 2 2 4 3 3 2" xfId="375"/>
    <cellStyle name="Comma 2 2 2 2 4 3 3 3" xfId="376"/>
    <cellStyle name="Comma 2 2 2 2 4 3 3 4" xfId="377"/>
    <cellStyle name="Comma 2 2 2 2 4 3 4" xfId="378"/>
    <cellStyle name="Comma 2 2 2 2 4 3 5" xfId="379"/>
    <cellStyle name="Comma 2 2 2 2 4 3 6" xfId="380"/>
    <cellStyle name="Comma 2 2 2 2 4 4" xfId="381"/>
    <cellStyle name="Comma 2 2 2 2 4 4 2" xfId="382"/>
    <cellStyle name="Comma 2 2 2 2 4 4 3" xfId="383"/>
    <cellStyle name="Comma 2 2 2 2 4 4 4" xfId="384"/>
    <cellStyle name="Comma 2 2 2 2 4 5" xfId="385"/>
    <cellStyle name="Comma 2 2 2 2 4 5 2" xfId="386"/>
    <cellStyle name="Comma 2 2 2 2 4 5 3" xfId="387"/>
    <cellStyle name="Comma 2 2 2 2 4 5 4" xfId="388"/>
    <cellStyle name="Comma 2 2 2 2 4 6" xfId="389"/>
    <cellStyle name="Comma 2 2 2 2 4 7" xfId="390"/>
    <cellStyle name="Comma 2 2 2 2 4 8" xfId="391"/>
    <cellStyle name="Comma 2 2 2 2 5" xfId="392"/>
    <cellStyle name="Comma 2 2 2 2 5 2" xfId="393"/>
    <cellStyle name="Comma 2 2 2 2 5 2 2" xfId="394"/>
    <cellStyle name="Comma 2 2 2 2 5 2 2 2" xfId="395"/>
    <cellStyle name="Comma 2 2 2 2 5 2 2 3" xfId="396"/>
    <cellStyle name="Comma 2 2 2 2 5 2 2 4" xfId="397"/>
    <cellStyle name="Comma 2 2 2 2 5 2 3" xfId="398"/>
    <cellStyle name="Comma 2 2 2 2 5 2 3 2" xfId="399"/>
    <cellStyle name="Comma 2 2 2 2 5 2 3 3" xfId="400"/>
    <cellStyle name="Comma 2 2 2 2 5 2 3 4" xfId="401"/>
    <cellStyle name="Comma 2 2 2 2 5 2 4" xfId="402"/>
    <cellStyle name="Comma 2 2 2 2 5 2 5" xfId="403"/>
    <cellStyle name="Comma 2 2 2 2 5 2 6" xfId="404"/>
    <cellStyle name="Comma 2 2 2 2 5 3" xfId="405"/>
    <cellStyle name="Comma 2 2 2 2 5 3 2" xfId="406"/>
    <cellStyle name="Comma 2 2 2 2 5 3 2 2" xfId="407"/>
    <cellStyle name="Comma 2 2 2 2 5 3 2 3" xfId="408"/>
    <cellStyle name="Comma 2 2 2 2 5 3 2 4" xfId="409"/>
    <cellStyle name="Comma 2 2 2 2 5 3 3" xfId="410"/>
    <cellStyle name="Comma 2 2 2 2 5 3 3 2" xfId="411"/>
    <cellStyle name="Comma 2 2 2 2 5 3 3 3" xfId="412"/>
    <cellStyle name="Comma 2 2 2 2 5 3 3 4" xfId="413"/>
    <cellStyle name="Comma 2 2 2 2 5 3 4" xfId="414"/>
    <cellStyle name="Comma 2 2 2 2 5 3 5" xfId="415"/>
    <cellStyle name="Comma 2 2 2 2 5 3 6" xfId="416"/>
    <cellStyle name="Comma 2 2 2 2 5 4" xfId="417"/>
    <cellStyle name="Comma 2 2 2 2 5 4 2" xfId="418"/>
    <cellStyle name="Comma 2 2 2 2 5 4 3" xfId="419"/>
    <cellStyle name="Comma 2 2 2 2 5 4 4" xfId="420"/>
    <cellStyle name="Comma 2 2 2 2 5 5" xfId="421"/>
    <cellStyle name="Comma 2 2 2 2 5 5 2" xfId="422"/>
    <cellStyle name="Comma 2 2 2 2 5 5 3" xfId="423"/>
    <cellStyle name="Comma 2 2 2 2 5 5 4" xfId="424"/>
    <cellStyle name="Comma 2 2 2 2 5 6" xfId="425"/>
    <cellStyle name="Comma 2 2 2 2 5 7" xfId="426"/>
    <cellStyle name="Comma 2 2 2 2 5 8" xfId="427"/>
    <cellStyle name="Comma 2 2 2 2 6" xfId="428"/>
    <cellStyle name="Comma 2 2 2 2 6 2" xfId="429"/>
    <cellStyle name="Comma 2 2 2 2 6 2 2" xfId="430"/>
    <cellStyle name="Comma 2 2 2 2 6 2 3" xfId="431"/>
    <cellStyle name="Comma 2 2 2 2 6 2 4" xfId="432"/>
    <cellStyle name="Comma 2 2 2 2 6 3" xfId="433"/>
    <cellStyle name="Comma 2 2 2 2 6 3 2" xfId="434"/>
    <cellStyle name="Comma 2 2 2 2 6 3 3" xfId="435"/>
    <cellStyle name="Comma 2 2 2 2 6 3 4" xfId="436"/>
    <cellStyle name="Comma 2 2 2 2 6 4" xfId="437"/>
    <cellStyle name="Comma 2 2 2 2 6 5" xfId="438"/>
    <cellStyle name="Comma 2 2 2 2 6 6" xfId="439"/>
    <cellStyle name="Comma 2 2 2 2 7" xfId="440"/>
    <cellStyle name="Comma 2 2 2 2 7 2" xfId="441"/>
    <cellStyle name="Comma 2 2 2 2 7 2 2" xfId="442"/>
    <cellStyle name="Comma 2 2 2 2 7 2 3" xfId="443"/>
    <cellStyle name="Comma 2 2 2 2 7 2 4" xfId="444"/>
    <cellStyle name="Comma 2 2 2 2 7 3" xfId="445"/>
    <cellStyle name="Comma 2 2 2 2 7 3 2" xfId="446"/>
    <cellStyle name="Comma 2 2 2 2 7 3 3" xfId="447"/>
    <cellStyle name="Comma 2 2 2 2 7 3 4" xfId="448"/>
    <cellStyle name="Comma 2 2 2 2 7 4" xfId="449"/>
    <cellStyle name="Comma 2 2 2 2 7 5" xfId="450"/>
    <cellStyle name="Comma 2 2 2 2 7 6" xfId="451"/>
    <cellStyle name="Comma 2 2 2 2 8" xfId="452"/>
    <cellStyle name="Comma 2 2 2 2 8 2" xfId="453"/>
    <cellStyle name="Comma 2 2 2 2 8 3" xfId="454"/>
    <cellStyle name="Comma 2 2 2 2 8 4" xfId="455"/>
    <cellStyle name="Comma 2 2 2 2 9" xfId="456"/>
    <cellStyle name="Comma 2 2 2 2 9 2" xfId="457"/>
    <cellStyle name="Comma 2 2 2 2 9 3" xfId="458"/>
    <cellStyle name="Comma 2 2 2 2 9 4" xfId="459"/>
    <cellStyle name="Comma 2 2 2 3" xfId="460"/>
    <cellStyle name="Comma 2 2 2 3 10" xfId="461"/>
    <cellStyle name="Comma 2 2 2 3 2" xfId="462"/>
    <cellStyle name="Comma 2 2 2 3 2 2" xfId="463"/>
    <cellStyle name="Comma 2 2 2 3 2 2 2" xfId="464"/>
    <cellStyle name="Comma 2 2 2 3 2 2 2 2" xfId="465"/>
    <cellStyle name="Comma 2 2 2 3 2 2 2 3" xfId="466"/>
    <cellStyle name="Comma 2 2 2 3 2 2 2 4" xfId="467"/>
    <cellStyle name="Comma 2 2 2 3 2 2 3" xfId="468"/>
    <cellStyle name="Comma 2 2 2 3 2 2 3 2" xfId="469"/>
    <cellStyle name="Comma 2 2 2 3 2 2 3 3" xfId="470"/>
    <cellStyle name="Comma 2 2 2 3 2 2 3 4" xfId="471"/>
    <cellStyle name="Comma 2 2 2 3 2 2 4" xfId="472"/>
    <cellStyle name="Comma 2 2 2 3 2 2 5" xfId="473"/>
    <cellStyle name="Comma 2 2 2 3 2 2 6" xfId="474"/>
    <cellStyle name="Comma 2 2 2 3 2 3" xfId="475"/>
    <cellStyle name="Comma 2 2 2 3 2 3 2" xfId="476"/>
    <cellStyle name="Comma 2 2 2 3 2 3 2 2" xfId="477"/>
    <cellStyle name="Comma 2 2 2 3 2 3 2 3" xfId="478"/>
    <cellStyle name="Comma 2 2 2 3 2 3 2 4" xfId="479"/>
    <cellStyle name="Comma 2 2 2 3 2 3 3" xfId="480"/>
    <cellStyle name="Comma 2 2 2 3 2 3 3 2" xfId="481"/>
    <cellStyle name="Comma 2 2 2 3 2 3 3 3" xfId="482"/>
    <cellStyle name="Comma 2 2 2 3 2 3 3 4" xfId="483"/>
    <cellStyle name="Comma 2 2 2 3 2 3 4" xfId="484"/>
    <cellStyle name="Comma 2 2 2 3 2 3 5" xfId="485"/>
    <cellStyle name="Comma 2 2 2 3 2 3 6" xfId="486"/>
    <cellStyle name="Comma 2 2 2 3 2 4" xfId="487"/>
    <cellStyle name="Comma 2 2 2 3 2 4 2" xfId="488"/>
    <cellStyle name="Comma 2 2 2 3 2 4 3" xfId="489"/>
    <cellStyle name="Comma 2 2 2 3 2 4 4" xfId="490"/>
    <cellStyle name="Comma 2 2 2 3 2 5" xfId="491"/>
    <cellStyle name="Comma 2 2 2 3 2 5 2" xfId="492"/>
    <cellStyle name="Comma 2 2 2 3 2 5 3" xfId="493"/>
    <cellStyle name="Comma 2 2 2 3 2 5 4" xfId="494"/>
    <cellStyle name="Comma 2 2 2 3 2 6" xfId="495"/>
    <cellStyle name="Comma 2 2 2 3 2 7" xfId="496"/>
    <cellStyle name="Comma 2 2 2 3 2 8" xfId="497"/>
    <cellStyle name="Comma 2 2 2 3 3" xfId="498"/>
    <cellStyle name="Comma 2 2 2 3 3 2" xfId="499"/>
    <cellStyle name="Comma 2 2 2 3 3 2 2" xfId="500"/>
    <cellStyle name="Comma 2 2 2 3 3 2 2 2" xfId="501"/>
    <cellStyle name="Comma 2 2 2 3 3 2 2 3" xfId="502"/>
    <cellStyle name="Comma 2 2 2 3 3 2 2 4" xfId="503"/>
    <cellStyle name="Comma 2 2 2 3 3 2 3" xfId="504"/>
    <cellStyle name="Comma 2 2 2 3 3 2 3 2" xfId="505"/>
    <cellStyle name="Comma 2 2 2 3 3 2 3 3" xfId="506"/>
    <cellStyle name="Comma 2 2 2 3 3 2 3 4" xfId="507"/>
    <cellStyle name="Comma 2 2 2 3 3 2 4" xfId="508"/>
    <cellStyle name="Comma 2 2 2 3 3 2 5" xfId="509"/>
    <cellStyle name="Comma 2 2 2 3 3 2 6" xfId="510"/>
    <cellStyle name="Comma 2 2 2 3 3 3" xfId="511"/>
    <cellStyle name="Comma 2 2 2 3 3 3 2" xfId="512"/>
    <cellStyle name="Comma 2 2 2 3 3 3 2 2" xfId="513"/>
    <cellStyle name="Comma 2 2 2 3 3 3 2 3" xfId="514"/>
    <cellStyle name="Comma 2 2 2 3 3 3 2 4" xfId="515"/>
    <cellStyle name="Comma 2 2 2 3 3 3 3" xfId="516"/>
    <cellStyle name="Comma 2 2 2 3 3 3 3 2" xfId="517"/>
    <cellStyle name="Comma 2 2 2 3 3 3 3 3" xfId="518"/>
    <cellStyle name="Comma 2 2 2 3 3 3 3 4" xfId="519"/>
    <cellStyle name="Comma 2 2 2 3 3 3 4" xfId="520"/>
    <cellStyle name="Comma 2 2 2 3 3 3 5" xfId="521"/>
    <cellStyle name="Comma 2 2 2 3 3 3 6" xfId="522"/>
    <cellStyle name="Comma 2 2 2 3 3 4" xfId="523"/>
    <cellStyle name="Comma 2 2 2 3 3 4 2" xfId="524"/>
    <cellStyle name="Comma 2 2 2 3 3 4 3" xfId="525"/>
    <cellStyle name="Comma 2 2 2 3 3 4 4" xfId="526"/>
    <cellStyle name="Comma 2 2 2 3 3 5" xfId="527"/>
    <cellStyle name="Comma 2 2 2 3 3 5 2" xfId="528"/>
    <cellStyle name="Comma 2 2 2 3 3 5 3" xfId="529"/>
    <cellStyle name="Comma 2 2 2 3 3 5 4" xfId="530"/>
    <cellStyle name="Comma 2 2 2 3 3 6" xfId="531"/>
    <cellStyle name="Comma 2 2 2 3 3 7" xfId="532"/>
    <cellStyle name="Comma 2 2 2 3 3 8" xfId="533"/>
    <cellStyle name="Comma 2 2 2 3 4" xfId="534"/>
    <cellStyle name="Comma 2 2 2 3 4 2" xfId="535"/>
    <cellStyle name="Comma 2 2 2 3 4 2 2" xfId="536"/>
    <cellStyle name="Comma 2 2 2 3 4 2 3" xfId="537"/>
    <cellStyle name="Comma 2 2 2 3 4 2 4" xfId="538"/>
    <cellStyle name="Comma 2 2 2 3 4 3" xfId="539"/>
    <cellStyle name="Comma 2 2 2 3 4 3 2" xfId="540"/>
    <cellStyle name="Comma 2 2 2 3 4 3 3" xfId="541"/>
    <cellStyle name="Comma 2 2 2 3 4 3 4" xfId="542"/>
    <cellStyle name="Comma 2 2 2 3 4 4" xfId="543"/>
    <cellStyle name="Comma 2 2 2 3 4 5" xfId="544"/>
    <cellStyle name="Comma 2 2 2 3 4 6" xfId="545"/>
    <cellStyle name="Comma 2 2 2 3 5" xfId="546"/>
    <cellStyle name="Comma 2 2 2 3 5 2" xfId="547"/>
    <cellStyle name="Comma 2 2 2 3 5 2 2" xfId="548"/>
    <cellStyle name="Comma 2 2 2 3 5 2 3" xfId="549"/>
    <cellStyle name="Comma 2 2 2 3 5 2 4" xfId="550"/>
    <cellStyle name="Comma 2 2 2 3 5 3" xfId="551"/>
    <cellStyle name="Comma 2 2 2 3 5 3 2" xfId="552"/>
    <cellStyle name="Comma 2 2 2 3 5 3 3" xfId="553"/>
    <cellStyle name="Comma 2 2 2 3 5 3 4" xfId="554"/>
    <cellStyle name="Comma 2 2 2 3 5 4" xfId="555"/>
    <cellStyle name="Comma 2 2 2 3 5 5" xfId="556"/>
    <cellStyle name="Comma 2 2 2 3 5 6" xfId="557"/>
    <cellStyle name="Comma 2 2 2 3 6" xfId="558"/>
    <cellStyle name="Comma 2 2 2 3 6 2" xfId="559"/>
    <cellStyle name="Comma 2 2 2 3 6 3" xfId="560"/>
    <cellStyle name="Comma 2 2 2 3 6 4" xfId="561"/>
    <cellStyle name="Comma 2 2 2 3 7" xfId="562"/>
    <cellStyle name="Comma 2 2 2 3 7 2" xfId="563"/>
    <cellStyle name="Comma 2 2 2 3 7 3" xfId="564"/>
    <cellStyle name="Comma 2 2 2 3 7 4" xfId="565"/>
    <cellStyle name="Comma 2 2 2 3 8" xfId="566"/>
    <cellStyle name="Comma 2 2 2 3 9" xfId="567"/>
    <cellStyle name="Comma 2 2 2 4" xfId="568"/>
    <cellStyle name="Comma 2 2 2 4 2" xfId="569"/>
    <cellStyle name="Comma 2 2 2 4 2 2" xfId="570"/>
    <cellStyle name="Comma 2 2 2 4 2 2 2" xfId="571"/>
    <cellStyle name="Comma 2 2 2 4 2 2 3" xfId="572"/>
    <cellStyle name="Comma 2 2 2 4 2 2 4" xfId="573"/>
    <cellStyle name="Comma 2 2 2 4 2 3" xfId="574"/>
    <cellStyle name="Comma 2 2 2 4 2 3 2" xfId="575"/>
    <cellStyle name="Comma 2 2 2 4 2 3 3" xfId="576"/>
    <cellStyle name="Comma 2 2 2 4 2 3 4" xfId="577"/>
    <cellStyle name="Comma 2 2 2 4 2 4" xfId="578"/>
    <cellStyle name="Comma 2 2 2 4 2 5" xfId="579"/>
    <cellStyle name="Comma 2 2 2 4 2 6" xfId="580"/>
    <cellStyle name="Comma 2 2 2 4 3" xfId="581"/>
    <cellStyle name="Comma 2 2 2 4 3 2" xfId="582"/>
    <cellStyle name="Comma 2 2 2 4 3 2 2" xfId="583"/>
    <cellStyle name="Comma 2 2 2 4 3 2 3" xfId="584"/>
    <cellStyle name="Comma 2 2 2 4 3 2 4" xfId="585"/>
    <cellStyle name="Comma 2 2 2 4 3 3" xfId="586"/>
    <cellStyle name="Comma 2 2 2 4 3 3 2" xfId="587"/>
    <cellStyle name="Comma 2 2 2 4 3 3 3" xfId="588"/>
    <cellStyle name="Comma 2 2 2 4 3 3 4" xfId="589"/>
    <cellStyle name="Comma 2 2 2 4 3 4" xfId="590"/>
    <cellStyle name="Comma 2 2 2 4 3 5" xfId="591"/>
    <cellStyle name="Comma 2 2 2 4 3 6" xfId="592"/>
    <cellStyle name="Comma 2 2 2 4 4" xfId="593"/>
    <cellStyle name="Comma 2 2 2 4 4 2" xfId="594"/>
    <cellStyle name="Comma 2 2 2 4 4 3" xfId="595"/>
    <cellStyle name="Comma 2 2 2 4 4 4" xfId="596"/>
    <cellStyle name="Comma 2 2 2 4 5" xfId="597"/>
    <cellStyle name="Comma 2 2 2 4 5 2" xfId="598"/>
    <cellStyle name="Comma 2 2 2 4 5 3" xfId="599"/>
    <cellStyle name="Comma 2 2 2 4 5 4" xfId="600"/>
    <cellStyle name="Comma 2 2 2 4 6" xfId="601"/>
    <cellStyle name="Comma 2 2 2 4 7" xfId="602"/>
    <cellStyle name="Comma 2 2 2 4 8" xfId="603"/>
    <cellStyle name="Comma 2 2 2 5" xfId="604"/>
    <cellStyle name="Comma 2 2 2 5 2" xfId="605"/>
    <cellStyle name="Comma 2 2 2 5 2 2" xfId="606"/>
    <cellStyle name="Comma 2 2 2 5 2 2 2" xfId="607"/>
    <cellStyle name="Comma 2 2 2 5 2 2 3" xfId="608"/>
    <cellStyle name="Comma 2 2 2 5 2 2 4" xfId="609"/>
    <cellStyle name="Comma 2 2 2 5 2 3" xfId="610"/>
    <cellStyle name="Comma 2 2 2 5 2 3 2" xfId="611"/>
    <cellStyle name="Comma 2 2 2 5 2 3 3" xfId="612"/>
    <cellStyle name="Comma 2 2 2 5 2 3 4" xfId="613"/>
    <cellStyle name="Comma 2 2 2 5 2 4" xfId="614"/>
    <cellStyle name="Comma 2 2 2 5 2 5" xfId="615"/>
    <cellStyle name="Comma 2 2 2 5 2 6" xfId="616"/>
    <cellStyle name="Comma 2 2 2 5 3" xfId="617"/>
    <cellStyle name="Comma 2 2 2 5 3 2" xfId="618"/>
    <cellStyle name="Comma 2 2 2 5 3 2 2" xfId="619"/>
    <cellStyle name="Comma 2 2 2 5 3 2 3" xfId="620"/>
    <cellStyle name="Comma 2 2 2 5 3 2 4" xfId="621"/>
    <cellStyle name="Comma 2 2 2 5 3 3" xfId="622"/>
    <cellStyle name="Comma 2 2 2 5 3 3 2" xfId="623"/>
    <cellStyle name="Comma 2 2 2 5 3 3 3" xfId="624"/>
    <cellStyle name="Comma 2 2 2 5 3 3 4" xfId="625"/>
    <cellStyle name="Comma 2 2 2 5 3 4" xfId="626"/>
    <cellStyle name="Comma 2 2 2 5 3 5" xfId="627"/>
    <cellStyle name="Comma 2 2 2 5 3 6" xfId="628"/>
    <cellStyle name="Comma 2 2 2 5 4" xfId="629"/>
    <cellStyle name="Comma 2 2 2 5 4 2" xfId="630"/>
    <cellStyle name="Comma 2 2 2 5 4 3" xfId="631"/>
    <cellStyle name="Comma 2 2 2 5 4 4" xfId="632"/>
    <cellStyle name="Comma 2 2 2 5 5" xfId="633"/>
    <cellStyle name="Comma 2 2 2 5 5 2" xfId="634"/>
    <cellStyle name="Comma 2 2 2 5 5 3" xfId="635"/>
    <cellStyle name="Comma 2 2 2 5 5 4" xfId="636"/>
    <cellStyle name="Comma 2 2 2 5 6" xfId="637"/>
    <cellStyle name="Comma 2 2 2 5 7" xfId="638"/>
    <cellStyle name="Comma 2 2 2 5 8" xfId="639"/>
    <cellStyle name="Comma 2 2 2 6" xfId="640"/>
    <cellStyle name="Comma 2 2 2 6 2" xfId="641"/>
    <cellStyle name="Comma 2 2 2 6 2 2" xfId="642"/>
    <cellStyle name="Comma 2 2 2 6 2 2 2" xfId="643"/>
    <cellStyle name="Comma 2 2 2 6 2 2 3" xfId="644"/>
    <cellStyle name="Comma 2 2 2 6 2 2 4" xfId="645"/>
    <cellStyle name="Comma 2 2 2 6 2 3" xfId="646"/>
    <cellStyle name="Comma 2 2 2 6 2 3 2" xfId="647"/>
    <cellStyle name="Comma 2 2 2 6 2 3 3" xfId="648"/>
    <cellStyle name="Comma 2 2 2 6 2 3 4" xfId="649"/>
    <cellStyle name="Comma 2 2 2 6 2 4" xfId="650"/>
    <cellStyle name="Comma 2 2 2 6 2 5" xfId="651"/>
    <cellStyle name="Comma 2 2 2 6 2 6" xfId="652"/>
    <cellStyle name="Comma 2 2 2 6 3" xfId="653"/>
    <cellStyle name="Comma 2 2 2 6 3 2" xfId="654"/>
    <cellStyle name="Comma 2 2 2 6 3 2 2" xfId="655"/>
    <cellStyle name="Comma 2 2 2 6 3 2 3" xfId="656"/>
    <cellStyle name="Comma 2 2 2 6 3 2 4" xfId="657"/>
    <cellStyle name="Comma 2 2 2 6 3 3" xfId="658"/>
    <cellStyle name="Comma 2 2 2 6 3 3 2" xfId="659"/>
    <cellStyle name="Comma 2 2 2 6 3 3 3" xfId="660"/>
    <cellStyle name="Comma 2 2 2 6 3 3 4" xfId="661"/>
    <cellStyle name="Comma 2 2 2 6 3 4" xfId="662"/>
    <cellStyle name="Comma 2 2 2 6 3 5" xfId="663"/>
    <cellStyle name="Comma 2 2 2 6 3 6" xfId="664"/>
    <cellStyle name="Comma 2 2 2 6 4" xfId="665"/>
    <cellStyle name="Comma 2 2 2 6 4 2" xfId="666"/>
    <cellStyle name="Comma 2 2 2 6 4 3" xfId="667"/>
    <cellStyle name="Comma 2 2 2 6 4 4" xfId="668"/>
    <cellStyle name="Comma 2 2 2 6 5" xfId="669"/>
    <cellStyle name="Comma 2 2 2 6 5 2" xfId="670"/>
    <cellStyle name="Comma 2 2 2 6 5 3" xfId="671"/>
    <cellStyle name="Comma 2 2 2 6 5 4" xfId="672"/>
    <cellStyle name="Comma 2 2 2 6 6" xfId="673"/>
    <cellStyle name="Comma 2 2 2 6 7" xfId="674"/>
    <cellStyle name="Comma 2 2 2 6 8" xfId="675"/>
    <cellStyle name="Comma 2 2 2 7" xfId="676"/>
    <cellStyle name="Comma 2 2 2 7 2" xfId="677"/>
    <cellStyle name="Comma 2 2 2 7 2 2" xfId="678"/>
    <cellStyle name="Comma 2 2 2 7 2 3" xfId="679"/>
    <cellStyle name="Comma 2 2 2 7 2 4" xfId="680"/>
    <cellStyle name="Comma 2 2 2 7 3" xfId="681"/>
    <cellStyle name="Comma 2 2 2 7 3 2" xfId="682"/>
    <cellStyle name="Comma 2 2 2 7 3 3" xfId="683"/>
    <cellStyle name="Comma 2 2 2 7 3 4" xfId="684"/>
    <cellStyle name="Comma 2 2 2 7 4" xfId="685"/>
    <cellStyle name="Comma 2 2 2 7 5" xfId="686"/>
    <cellStyle name="Comma 2 2 2 7 6" xfId="687"/>
    <cellStyle name="Comma 2 2 2 8" xfId="688"/>
    <cellStyle name="Comma 2 2 2 8 2" xfId="689"/>
    <cellStyle name="Comma 2 2 2 8 2 2" xfId="690"/>
    <cellStyle name="Comma 2 2 2 8 2 3" xfId="691"/>
    <cellStyle name="Comma 2 2 2 8 2 4" xfId="692"/>
    <cellStyle name="Comma 2 2 2 8 3" xfId="693"/>
    <cellStyle name="Comma 2 2 2 8 3 2" xfId="694"/>
    <cellStyle name="Comma 2 2 2 8 3 3" xfId="695"/>
    <cellStyle name="Comma 2 2 2 8 3 4" xfId="696"/>
    <cellStyle name="Comma 2 2 2 8 4" xfId="697"/>
    <cellStyle name="Comma 2 2 2 8 5" xfId="698"/>
    <cellStyle name="Comma 2 2 2 8 6" xfId="699"/>
    <cellStyle name="Comma 2 2 2 9" xfId="700"/>
    <cellStyle name="Comma 2 2 2 9 2" xfId="701"/>
    <cellStyle name="Comma 2 2 2 9 3" xfId="702"/>
    <cellStyle name="Comma 2 2 2 9 4" xfId="703"/>
    <cellStyle name="Comma 2 2 3" xfId="704"/>
    <cellStyle name="Comma 2 2 3 10" xfId="705"/>
    <cellStyle name="Comma 2 2 3 11" xfId="706"/>
    <cellStyle name="Comma 2 2 3 12" xfId="707"/>
    <cellStyle name="Comma 2 2 3 2" xfId="708"/>
    <cellStyle name="Comma 2 2 3 2 10" xfId="709"/>
    <cellStyle name="Comma 2 2 3 2 2" xfId="710"/>
    <cellStyle name="Comma 2 2 3 2 2 2" xfId="711"/>
    <cellStyle name="Comma 2 2 3 2 2 2 2" xfId="712"/>
    <cellStyle name="Comma 2 2 3 2 2 2 2 2" xfId="713"/>
    <cellStyle name="Comma 2 2 3 2 2 2 2 3" xfId="714"/>
    <cellStyle name="Comma 2 2 3 2 2 2 2 4" xfId="715"/>
    <cellStyle name="Comma 2 2 3 2 2 2 3" xfId="716"/>
    <cellStyle name="Comma 2 2 3 2 2 2 3 2" xfId="717"/>
    <cellStyle name="Comma 2 2 3 2 2 2 3 3" xfId="718"/>
    <cellStyle name="Comma 2 2 3 2 2 2 3 4" xfId="719"/>
    <cellStyle name="Comma 2 2 3 2 2 2 4" xfId="720"/>
    <cellStyle name="Comma 2 2 3 2 2 2 5" xfId="721"/>
    <cellStyle name="Comma 2 2 3 2 2 2 6" xfId="722"/>
    <cellStyle name="Comma 2 2 3 2 2 3" xfId="723"/>
    <cellStyle name="Comma 2 2 3 2 2 3 2" xfId="724"/>
    <cellStyle name="Comma 2 2 3 2 2 3 2 2" xfId="725"/>
    <cellStyle name="Comma 2 2 3 2 2 3 2 3" xfId="726"/>
    <cellStyle name="Comma 2 2 3 2 2 3 2 4" xfId="727"/>
    <cellStyle name="Comma 2 2 3 2 2 3 3" xfId="728"/>
    <cellStyle name="Comma 2 2 3 2 2 3 3 2" xfId="729"/>
    <cellStyle name="Comma 2 2 3 2 2 3 3 3" xfId="730"/>
    <cellStyle name="Comma 2 2 3 2 2 3 3 4" xfId="731"/>
    <cellStyle name="Comma 2 2 3 2 2 3 4" xfId="732"/>
    <cellStyle name="Comma 2 2 3 2 2 3 5" xfId="733"/>
    <cellStyle name="Comma 2 2 3 2 2 3 6" xfId="734"/>
    <cellStyle name="Comma 2 2 3 2 2 4" xfId="735"/>
    <cellStyle name="Comma 2 2 3 2 2 4 2" xfId="736"/>
    <cellStyle name="Comma 2 2 3 2 2 4 3" xfId="737"/>
    <cellStyle name="Comma 2 2 3 2 2 4 4" xfId="738"/>
    <cellStyle name="Comma 2 2 3 2 2 5" xfId="739"/>
    <cellStyle name="Comma 2 2 3 2 2 5 2" xfId="740"/>
    <cellStyle name="Comma 2 2 3 2 2 5 3" xfId="741"/>
    <cellStyle name="Comma 2 2 3 2 2 5 4" xfId="742"/>
    <cellStyle name="Comma 2 2 3 2 2 6" xfId="743"/>
    <cellStyle name="Comma 2 2 3 2 2 7" xfId="744"/>
    <cellStyle name="Comma 2 2 3 2 2 8" xfId="745"/>
    <cellStyle name="Comma 2 2 3 2 3" xfId="746"/>
    <cellStyle name="Comma 2 2 3 2 3 2" xfId="747"/>
    <cellStyle name="Comma 2 2 3 2 3 2 2" xfId="748"/>
    <cellStyle name="Comma 2 2 3 2 3 2 2 2" xfId="749"/>
    <cellStyle name="Comma 2 2 3 2 3 2 2 3" xfId="750"/>
    <cellStyle name="Comma 2 2 3 2 3 2 2 4" xfId="751"/>
    <cellStyle name="Comma 2 2 3 2 3 2 3" xfId="752"/>
    <cellStyle name="Comma 2 2 3 2 3 2 3 2" xfId="753"/>
    <cellStyle name="Comma 2 2 3 2 3 2 3 3" xfId="754"/>
    <cellStyle name="Comma 2 2 3 2 3 2 3 4" xfId="755"/>
    <cellStyle name="Comma 2 2 3 2 3 2 4" xfId="756"/>
    <cellStyle name="Comma 2 2 3 2 3 2 5" xfId="757"/>
    <cellStyle name="Comma 2 2 3 2 3 2 6" xfId="758"/>
    <cellStyle name="Comma 2 2 3 2 3 3" xfId="759"/>
    <cellStyle name="Comma 2 2 3 2 3 3 2" xfId="760"/>
    <cellStyle name="Comma 2 2 3 2 3 3 2 2" xfId="761"/>
    <cellStyle name="Comma 2 2 3 2 3 3 2 3" xfId="762"/>
    <cellStyle name="Comma 2 2 3 2 3 3 2 4" xfId="763"/>
    <cellStyle name="Comma 2 2 3 2 3 3 3" xfId="764"/>
    <cellStyle name="Comma 2 2 3 2 3 3 3 2" xfId="765"/>
    <cellStyle name="Comma 2 2 3 2 3 3 3 3" xfId="766"/>
    <cellStyle name="Comma 2 2 3 2 3 3 3 4" xfId="767"/>
    <cellStyle name="Comma 2 2 3 2 3 3 4" xfId="768"/>
    <cellStyle name="Comma 2 2 3 2 3 3 5" xfId="769"/>
    <cellStyle name="Comma 2 2 3 2 3 3 6" xfId="770"/>
    <cellStyle name="Comma 2 2 3 2 3 4" xfId="771"/>
    <cellStyle name="Comma 2 2 3 2 3 4 2" xfId="772"/>
    <cellStyle name="Comma 2 2 3 2 3 4 3" xfId="773"/>
    <cellStyle name="Comma 2 2 3 2 3 4 4" xfId="774"/>
    <cellStyle name="Comma 2 2 3 2 3 5" xfId="775"/>
    <cellStyle name="Comma 2 2 3 2 3 5 2" xfId="776"/>
    <cellStyle name="Comma 2 2 3 2 3 5 3" xfId="777"/>
    <cellStyle name="Comma 2 2 3 2 3 5 4" xfId="778"/>
    <cellStyle name="Comma 2 2 3 2 3 6" xfId="779"/>
    <cellStyle name="Comma 2 2 3 2 3 7" xfId="780"/>
    <cellStyle name="Comma 2 2 3 2 3 8" xfId="781"/>
    <cellStyle name="Comma 2 2 3 2 4" xfId="782"/>
    <cellStyle name="Comma 2 2 3 2 4 2" xfId="783"/>
    <cellStyle name="Comma 2 2 3 2 4 2 2" xfId="784"/>
    <cellStyle name="Comma 2 2 3 2 4 2 3" xfId="785"/>
    <cellStyle name="Comma 2 2 3 2 4 2 4" xfId="786"/>
    <cellStyle name="Comma 2 2 3 2 4 3" xfId="787"/>
    <cellStyle name="Comma 2 2 3 2 4 3 2" xfId="788"/>
    <cellStyle name="Comma 2 2 3 2 4 3 3" xfId="789"/>
    <cellStyle name="Comma 2 2 3 2 4 3 4" xfId="790"/>
    <cellStyle name="Comma 2 2 3 2 4 4" xfId="791"/>
    <cellStyle name="Comma 2 2 3 2 4 5" xfId="792"/>
    <cellStyle name="Comma 2 2 3 2 4 6" xfId="793"/>
    <cellStyle name="Comma 2 2 3 2 5" xfId="794"/>
    <cellStyle name="Comma 2 2 3 2 5 2" xfId="795"/>
    <cellStyle name="Comma 2 2 3 2 5 2 2" xfId="796"/>
    <cellStyle name="Comma 2 2 3 2 5 2 3" xfId="797"/>
    <cellStyle name="Comma 2 2 3 2 5 2 4" xfId="798"/>
    <cellStyle name="Comma 2 2 3 2 5 3" xfId="799"/>
    <cellStyle name="Comma 2 2 3 2 5 3 2" xfId="800"/>
    <cellStyle name="Comma 2 2 3 2 5 3 3" xfId="801"/>
    <cellStyle name="Comma 2 2 3 2 5 3 4" xfId="802"/>
    <cellStyle name="Comma 2 2 3 2 5 4" xfId="803"/>
    <cellStyle name="Comma 2 2 3 2 5 5" xfId="804"/>
    <cellStyle name="Comma 2 2 3 2 5 6" xfId="805"/>
    <cellStyle name="Comma 2 2 3 2 6" xfId="806"/>
    <cellStyle name="Comma 2 2 3 2 6 2" xfId="807"/>
    <cellStyle name="Comma 2 2 3 2 6 3" xfId="808"/>
    <cellStyle name="Comma 2 2 3 2 6 4" xfId="809"/>
    <cellStyle name="Comma 2 2 3 2 7" xfId="810"/>
    <cellStyle name="Comma 2 2 3 2 7 2" xfId="811"/>
    <cellStyle name="Comma 2 2 3 2 7 3" xfId="812"/>
    <cellStyle name="Comma 2 2 3 2 7 4" xfId="813"/>
    <cellStyle name="Comma 2 2 3 2 8" xfId="814"/>
    <cellStyle name="Comma 2 2 3 2 9" xfId="815"/>
    <cellStyle name="Comma 2 2 3 3" xfId="816"/>
    <cellStyle name="Comma 2 2 3 3 2" xfId="817"/>
    <cellStyle name="Comma 2 2 3 3 2 2" xfId="818"/>
    <cellStyle name="Comma 2 2 3 3 2 2 2" xfId="819"/>
    <cellStyle name="Comma 2 2 3 3 2 2 3" xfId="820"/>
    <cellStyle name="Comma 2 2 3 3 2 2 4" xfId="821"/>
    <cellStyle name="Comma 2 2 3 3 2 3" xfId="822"/>
    <cellStyle name="Comma 2 2 3 3 2 3 2" xfId="823"/>
    <cellStyle name="Comma 2 2 3 3 2 3 3" xfId="824"/>
    <cellStyle name="Comma 2 2 3 3 2 3 4" xfId="825"/>
    <cellStyle name="Comma 2 2 3 3 2 4" xfId="826"/>
    <cellStyle name="Comma 2 2 3 3 2 5" xfId="827"/>
    <cellStyle name="Comma 2 2 3 3 2 6" xfId="828"/>
    <cellStyle name="Comma 2 2 3 3 3" xfId="829"/>
    <cellStyle name="Comma 2 2 3 3 3 2" xfId="830"/>
    <cellStyle name="Comma 2 2 3 3 3 2 2" xfId="831"/>
    <cellStyle name="Comma 2 2 3 3 3 2 3" xfId="832"/>
    <cellStyle name="Comma 2 2 3 3 3 2 4" xfId="833"/>
    <cellStyle name="Comma 2 2 3 3 3 3" xfId="834"/>
    <cellStyle name="Comma 2 2 3 3 3 3 2" xfId="835"/>
    <cellStyle name="Comma 2 2 3 3 3 3 3" xfId="836"/>
    <cellStyle name="Comma 2 2 3 3 3 3 4" xfId="837"/>
    <cellStyle name="Comma 2 2 3 3 3 4" xfId="838"/>
    <cellStyle name="Comma 2 2 3 3 3 5" xfId="839"/>
    <cellStyle name="Comma 2 2 3 3 3 6" xfId="840"/>
    <cellStyle name="Comma 2 2 3 3 4" xfId="841"/>
    <cellStyle name="Comma 2 2 3 3 4 2" xfId="842"/>
    <cellStyle name="Comma 2 2 3 3 4 3" xfId="843"/>
    <cellStyle name="Comma 2 2 3 3 4 4" xfId="844"/>
    <cellStyle name="Comma 2 2 3 3 5" xfId="845"/>
    <cellStyle name="Comma 2 2 3 3 5 2" xfId="846"/>
    <cellStyle name="Comma 2 2 3 3 5 3" xfId="847"/>
    <cellStyle name="Comma 2 2 3 3 5 4" xfId="848"/>
    <cellStyle name="Comma 2 2 3 3 6" xfId="849"/>
    <cellStyle name="Comma 2 2 3 3 7" xfId="850"/>
    <cellStyle name="Comma 2 2 3 3 8" xfId="851"/>
    <cellStyle name="Comma 2 2 3 4" xfId="852"/>
    <cellStyle name="Comma 2 2 3 4 2" xfId="853"/>
    <cellStyle name="Comma 2 2 3 4 2 2" xfId="854"/>
    <cellStyle name="Comma 2 2 3 4 2 2 2" xfId="855"/>
    <cellStyle name="Comma 2 2 3 4 2 2 3" xfId="856"/>
    <cellStyle name="Comma 2 2 3 4 2 2 4" xfId="857"/>
    <cellStyle name="Comma 2 2 3 4 2 3" xfId="858"/>
    <cellStyle name="Comma 2 2 3 4 2 3 2" xfId="859"/>
    <cellStyle name="Comma 2 2 3 4 2 3 3" xfId="860"/>
    <cellStyle name="Comma 2 2 3 4 2 3 4" xfId="861"/>
    <cellStyle name="Comma 2 2 3 4 2 4" xfId="862"/>
    <cellStyle name="Comma 2 2 3 4 2 5" xfId="863"/>
    <cellStyle name="Comma 2 2 3 4 2 6" xfId="864"/>
    <cellStyle name="Comma 2 2 3 4 3" xfId="865"/>
    <cellStyle name="Comma 2 2 3 4 3 2" xfId="866"/>
    <cellStyle name="Comma 2 2 3 4 3 2 2" xfId="867"/>
    <cellStyle name="Comma 2 2 3 4 3 2 3" xfId="868"/>
    <cellStyle name="Comma 2 2 3 4 3 2 4" xfId="869"/>
    <cellStyle name="Comma 2 2 3 4 3 3" xfId="870"/>
    <cellStyle name="Comma 2 2 3 4 3 3 2" xfId="871"/>
    <cellStyle name="Comma 2 2 3 4 3 3 3" xfId="872"/>
    <cellStyle name="Comma 2 2 3 4 3 3 4" xfId="873"/>
    <cellStyle name="Comma 2 2 3 4 3 4" xfId="874"/>
    <cellStyle name="Comma 2 2 3 4 3 5" xfId="875"/>
    <cellStyle name="Comma 2 2 3 4 3 6" xfId="876"/>
    <cellStyle name="Comma 2 2 3 4 4" xfId="877"/>
    <cellStyle name="Comma 2 2 3 4 4 2" xfId="878"/>
    <cellStyle name="Comma 2 2 3 4 4 3" xfId="879"/>
    <cellStyle name="Comma 2 2 3 4 4 4" xfId="880"/>
    <cellStyle name="Comma 2 2 3 4 5" xfId="881"/>
    <cellStyle name="Comma 2 2 3 4 5 2" xfId="882"/>
    <cellStyle name="Comma 2 2 3 4 5 3" xfId="883"/>
    <cellStyle name="Comma 2 2 3 4 5 4" xfId="884"/>
    <cellStyle name="Comma 2 2 3 4 6" xfId="885"/>
    <cellStyle name="Comma 2 2 3 4 7" xfId="886"/>
    <cellStyle name="Comma 2 2 3 4 8" xfId="887"/>
    <cellStyle name="Comma 2 2 3 5" xfId="888"/>
    <cellStyle name="Comma 2 2 3 5 2" xfId="889"/>
    <cellStyle name="Comma 2 2 3 5 2 2" xfId="890"/>
    <cellStyle name="Comma 2 2 3 5 2 2 2" xfId="891"/>
    <cellStyle name="Comma 2 2 3 5 2 2 3" xfId="892"/>
    <cellStyle name="Comma 2 2 3 5 2 2 4" xfId="893"/>
    <cellStyle name="Comma 2 2 3 5 2 3" xfId="894"/>
    <cellStyle name="Comma 2 2 3 5 2 3 2" xfId="895"/>
    <cellStyle name="Comma 2 2 3 5 2 3 3" xfId="896"/>
    <cellStyle name="Comma 2 2 3 5 2 3 4" xfId="897"/>
    <cellStyle name="Comma 2 2 3 5 2 4" xfId="898"/>
    <cellStyle name="Comma 2 2 3 5 2 5" xfId="899"/>
    <cellStyle name="Comma 2 2 3 5 2 6" xfId="900"/>
    <cellStyle name="Comma 2 2 3 5 3" xfId="901"/>
    <cellStyle name="Comma 2 2 3 5 3 2" xfId="902"/>
    <cellStyle name="Comma 2 2 3 5 3 2 2" xfId="903"/>
    <cellStyle name="Comma 2 2 3 5 3 2 3" xfId="904"/>
    <cellStyle name="Comma 2 2 3 5 3 2 4" xfId="905"/>
    <cellStyle name="Comma 2 2 3 5 3 3" xfId="906"/>
    <cellStyle name="Comma 2 2 3 5 3 3 2" xfId="907"/>
    <cellStyle name="Comma 2 2 3 5 3 3 3" xfId="908"/>
    <cellStyle name="Comma 2 2 3 5 3 3 4" xfId="909"/>
    <cellStyle name="Comma 2 2 3 5 3 4" xfId="910"/>
    <cellStyle name="Comma 2 2 3 5 3 5" xfId="911"/>
    <cellStyle name="Comma 2 2 3 5 3 6" xfId="912"/>
    <cellStyle name="Comma 2 2 3 5 4" xfId="913"/>
    <cellStyle name="Comma 2 2 3 5 4 2" xfId="914"/>
    <cellStyle name="Comma 2 2 3 5 4 3" xfId="915"/>
    <cellStyle name="Comma 2 2 3 5 4 4" xfId="916"/>
    <cellStyle name="Comma 2 2 3 5 5" xfId="917"/>
    <cellStyle name="Comma 2 2 3 5 5 2" xfId="918"/>
    <cellStyle name="Comma 2 2 3 5 5 3" xfId="919"/>
    <cellStyle name="Comma 2 2 3 5 5 4" xfId="920"/>
    <cellStyle name="Comma 2 2 3 5 6" xfId="921"/>
    <cellStyle name="Comma 2 2 3 5 7" xfId="922"/>
    <cellStyle name="Comma 2 2 3 5 8" xfId="923"/>
    <cellStyle name="Comma 2 2 3 6" xfId="924"/>
    <cellStyle name="Comma 2 2 3 6 2" xfId="925"/>
    <cellStyle name="Comma 2 2 3 6 2 2" xfId="926"/>
    <cellStyle name="Comma 2 2 3 6 2 3" xfId="927"/>
    <cellStyle name="Comma 2 2 3 6 2 4" xfId="928"/>
    <cellStyle name="Comma 2 2 3 6 3" xfId="929"/>
    <cellStyle name="Comma 2 2 3 6 3 2" xfId="930"/>
    <cellStyle name="Comma 2 2 3 6 3 3" xfId="931"/>
    <cellStyle name="Comma 2 2 3 6 3 4" xfId="932"/>
    <cellStyle name="Comma 2 2 3 6 4" xfId="933"/>
    <cellStyle name="Comma 2 2 3 6 5" xfId="934"/>
    <cellStyle name="Comma 2 2 3 6 6" xfId="935"/>
    <cellStyle name="Comma 2 2 3 7" xfId="936"/>
    <cellStyle name="Comma 2 2 3 7 2" xfId="937"/>
    <cellStyle name="Comma 2 2 3 7 2 2" xfId="938"/>
    <cellStyle name="Comma 2 2 3 7 2 3" xfId="939"/>
    <cellStyle name="Comma 2 2 3 7 2 4" xfId="940"/>
    <cellStyle name="Comma 2 2 3 7 3" xfId="941"/>
    <cellStyle name="Comma 2 2 3 7 3 2" xfId="942"/>
    <cellStyle name="Comma 2 2 3 7 3 3" xfId="943"/>
    <cellStyle name="Comma 2 2 3 7 3 4" xfId="944"/>
    <cellStyle name="Comma 2 2 3 7 4" xfId="945"/>
    <cellStyle name="Comma 2 2 3 7 5" xfId="946"/>
    <cellStyle name="Comma 2 2 3 7 6" xfId="947"/>
    <cellStyle name="Comma 2 2 3 8" xfId="948"/>
    <cellStyle name="Comma 2 2 3 8 2" xfId="949"/>
    <cellStyle name="Comma 2 2 3 8 3" xfId="950"/>
    <cellStyle name="Comma 2 2 3 8 4" xfId="951"/>
    <cellStyle name="Comma 2 2 3 9" xfId="952"/>
    <cellStyle name="Comma 2 2 3 9 2" xfId="953"/>
    <cellStyle name="Comma 2 2 3 9 3" xfId="954"/>
    <cellStyle name="Comma 2 2 3 9 4" xfId="955"/>
    <cellStyle name="Comma 2 2 4" xfId="956"/>
    <cellStyle name="Comma 2 2 4 10" xfId="957"/>
    <cellStyle name="Comma 2 2 4 2" xfId="958"/>
    <cellStyle name="Comma 2 2 4 2 2" xfId="959"/>
    <cellStyle name="Comma 2 2 4 2 2 2" xfId="960"/>
    <cellStyle name="Comma 2 2 4 2 2 2 2" xfId="961"/>
    <cellStyle name="Comma 2 2 4 2 2 2 3" xfId="962"/>
    <cellStyle name="Comma 2 2 4 2 2 2 4" xfId="963"/>
    <cellStyle name="Comma 2 2 4 2 2 3" xfId="964"/>
    <cellStyle name="Comma 2 2 4 2 2 3 2" xfId="965"/>
    <cellStyle name="Comma 2 2 4 2 2 3 3" xfId="966"/>
    <cellStyle name="Comma 2 2 4 2 2 3 4" xfId="967"/>
    <cellStyle name="Comma 2 2 4 2 2 4" xfId="968"/>
    <cellStyle name="Comma 2 2 4 2 2 5" xfId="969"/>
    <cellStyle name="Comma 2 2 4 2 2 6" xfId="970"/>
    <cellStyle name="Comma 2 2 4 2 3" xfId="971"/>
    <cellStyle name="Comma 2 2 4 2 3 2" xfId="972"/>
    <cellStyle name="Comma 2 2 4 2 3 2 2" xfId="973"/>
    <cellStyle name="Comma 2 2 4 2 3 2 3" xfId="974"/>
    <cellStyle name="Comma 2 2 4 2 3 2 4" xfId="975"/>
    <cellStyle name="Comma 2 2 4 2 3 3" xfId="976"/>
    <cellStyle name="Comma 2 2 4 2 3 3 2" xfId="977"/>
    <cellStyle name="Comma 2 2 4 2 3 3 3" xfId="978"/>
    <cellStyle name="Comma 2 2 4 2 3 3 4" xfId="979"/>
    <cellStyle name="Comma 2 2 4 2 3 4" xfId="980"/>
    <cellStyle name="Comma 2 2 4 2 3 5" xfId="981"/>
    <cellStyle name="Comma 2 2 4 2 3 6" xfId="982"/>
    <cellStyle name="Comma 2 2 4 2 4" xfId="983"/>
    <cellStyle name="Comma 2 2 4 2 4 2" xfId="984"/>
    <cellStyle name="Comma 2 2 4 2 4 3" xfId="985"/>
    <cellStyle name="Comma 2 2 4 2 4 4" xfId="986"/>
    <cellStyle name="Comma 2 2 4 2 5" xfId="987"/>
    <cellStyle name="Comma 2 2 4 2 5 2" xfId="988"/>
    <cellStyle name="Comma 2 2 4 2 5 3" xfId="989"/>
    <cellStyle name="Comma 2 2 4 2 5 4" xfId="990"/>
    <cellStyle name="Comma 2 2 4 2 6" xfId="991"/>
    <cellStyle name="Comma 2 2 4 2 7" xfId="992"/>
    <cellStyle name="Comma 2 2 4 2 8" xfId="993"/>
    <cellStyle name="Comma 2 2 4 3" xfId="994"/>
    <cellStyle name="Comma 2 2 4 3 2" xfId="995"/>
    <cellStyle name="Comma 2 2 4 3 2 2" xfId="996"/>
    <cellStyle name="Comma 2 2 4 3 2 2 2" xfId="997"/>
    <cellStyle name="Comma 2 2 4 3 2 2 3" xfId="998"/>
    <cellStyle name="Comma 2 2 4 3 2 2 4" xfId="999"/>
    <cellStyle name="Comma 2 2 4 3 2 3" xfId="1000"/>
    <cellStyle name="Comma 2 2 4 3 2 3 2" xfId="1001"/>
    <cellStyle name="Comma 2 2 4 3 2 3 3" xfId="1002"/>
    <cellStyle name="Comma 2 2 4 3 2 3 4" xfId="1003"/>
    <cellStyle name="Comma 2 2 4 3 2 4" xfId="1004"/>
    <cellStyle name="Comma 2 2 4 3 2 5" xfId="1005"/>
    <cellStyle name="Comma 2 2 4 3 2 6" xfId="1006"/>
    <cellStyle name="Comma 2 2 4 3 3" xfId="1007"/>
    <cellStyle name="Comma 2 2 4 3 3 2" xfId="1008"/>
    <cellStyle name="Comma 2 2 4 3 3 2 2" xfId="1009"/>
    <cellStyle name="Comma 2 2 4 3 3 2 3" xfId="1010"/>
    <cellStyle name="Comma 2 2 4 3 3 2 4" xfId="1011"/>
    <cellStyle name="Comma 2 2 4 3 3 3" xfId="1012"/>
    <cellStyle name="Comma 2 2 4 3 3 3 2" xfId="1013"/>
    <cellStyle name="Comma 2 2 4 3 3 3 3" xfId="1014"/>
    <cellStyle name="Comma 2 2 4 3 3 3 4" xfId="1015"/>
    <cellStyle name="Comma 2 2 4 3 3 4" xfId="1016"/>
    <cellStyle name="Comma 2 2 4 3 3 5" xfId="1017"/>
    <cellStyle name="Comma 2 2 4 3 3 6" xfId="1018"/>
    <cellStyle name="Comma 2 2 4 3 4" xfId="1019"/>
    <cellStyle name="Comma 2 2 4 3 4 2" xfId="1020"/>
    <cellStyle name="Comma 2 2 4 3 4 3" xfId="1021"/>
    <cellStyle name="Comma 2 2 4 3 4 4" xfId="1022"/>
    <cellStyle name="Comma 2 2 4 3 5" xfId="1023"/>
    <cellStyle name="Comma 2 2 4 3 5 2" xfId="1024"/>
    <cellStyle name="Comma 2 2 4 3 5 3" xfId="1025"/>
    <cellStyle name="Comma 2 2 4 3 5 4" xfId="1026"/>
    <cellStyle name="Comma 2 2 4 3 6" xfId="1027"/>
    <cellStyle name="Comma 2 2 4 3 7" xfId="1028"/>
    <cellStyle name="Comma 2 2 4 3 8" xfId="1029"/>
    <cellStyle name="Comma 2 2 4 4" xfId="1030"/>
    <cellStyle name="Comma 2 2 4 4 2" xfId="1031"/>
    <cellStyle name="Comma 2 2 4 4 2 2" xfId="1032"/>
    <cellStyle name="Comma 2 2 4 4 2 3" xfId="1033"/>
    <cellStyle name="Comma 2 2 4 4 2 4" xfId="1034"/>
    <cellStyle name="Comma 2 2 4 4 3" xfId="1035"/>
    <cellStyle name="Comma 2 2 4 4 3 2" xfId="1036"/>
    <cellStyle name="Comma 2 2 4 4 3 3" xfId="1037"/>
    <cellStyle name="Comma 2 2 4 4 3 4" xfId="1038"/>
    <cellStyle name="Comma 2 2 4 4 4" xfId="1039"/>
    <cellStyle name="Comma 2 2 4 4 5" xfId="1040"/>
    <cellStyle name="Comma 2 2 4 4 6" xfId="1041"/>
    <cellStyle name="Comma 2 2 4 5" xfId="1042"/>
    <cellStyle name="Comma 2 2 4 5 2" xfId="1043"/>
    <cellStyle name="Comma 2 2 4 5 2 2" xfId="1044"/>
    <cellStyle name="Comma 2 2 4 5 2 3" xfId="1045"/>
    <cellStyle name="Comma 2 2 4 5 2 4" xfId="1046"/>
    <cellStyle name="Comma 2 2 4 5 3" xfId="1047"/>
    <cellStyle name="Comma 2 2 4 5 3 2" xfId="1048"/>
    <cellStyle name="Comma 2 2 4 5 3 3" xfId="1049"/>
    <cellStyle name="Comma 2 2 4 5 3 4" xfId="1050"/>
    <cellStyle name="Comma 2 2 4 5 4" xfId="1051"/>
    <cellStyle name="Comma 2 2 4 5 5" xfId="1052"/>
    <cellStyle name="Comma 2 2 4 5 6" xfId="1053"/>
    <cellStyle name="Comma 2 2 4 6" xfId="1054"/>
    <cellStyle name="Comma 2 2 4 6 2" xfId="1055"/>
    <cellStyle name="Comma 2 2 4 6 3" xfId="1056"/>
    <cellStyle name="Comma 2 2 4 6 4" xfId="1057"/>
    <cellStyle name="Comma 2 2 4 7" xfId="1058"/>
    <cellStyle name="Comma 2 2 4 7 2" xfId="1059"/>
    <cellStyle name="Comma 2 2 4 7 3" xfId="1060"/>
    <cellStyle name="Comma 2 2 4 7 4" xfId="1061"/>
    <cellStyle name="Comma 2 2 4 8" xfId="1062"/>
    <cellStyle name="Comma 2 2 4 9" xfId="1063"/>
    <cellStyle name="Comma 2 2 5" xfId="1064"/>
    <cellStyle name="Comma 2 2 5 2" xfId="1065"/>
    <cellStyle name="Comma 2 2 5 2 2" xfId="1066"/>
    <cellStyle name="Comma 2 2 5 2 2 2" xfId="1067"/>
    <cellStyle name="Comma 2 2 5 2 2 3" xfId="1068"/>
    <cellStyle name="Comma 2 2 5 2 2 4" xfId="1069"/>
    <cellStyle name="Comma 2 2 5 2 3" xfId="1070"/>
    <cellStyle name="Comma 2 2 5 2 3 2" xfId="1071"/>
    <cellStyle name="Comma 2 2 5 2 3 3" xfId="1072"/>
    <cellStyle name="Comma 2 2 5 2 3 4" xfId="1073"/>
    <cellStyle name="Comma 2 2 5 2 4" xfId="1074"/>
    <cellStyle name="Comma 2 2 5 2 5" xfId="1075"/>
    <cellStyle name="Comma 2 2 5 2 6" xfId="1076"/>
    <cellStyle name="Comma 2 2 5 3" xfId="1077"/>
    <cellStyle name="Comma 2 2 5 3 2" xfId="1078"/>
    <cellStyle name="Comma 2 2 5 3 2 2" xfId="1079"/>
    <cellStyle name="Comma 2 2 5 3 2 3" xfId="1080"/>
    <cellStyle name="Comma 2 2 5 3 2 4" xfId="1081"/>
    <cellStyle name="Comma 2 2 5 3 3" xfId="1082"/>
    <cellStyle name="Comma 2 2 5 3 3 2" xfId="1083"/>
    <cellStyle name="Comma 2 2 5 3 3 3" xfId="1084"/>
    <cellStyle name="Comma 2 2 5 3 3 4" xfId="1085"/>
    <cellStyle name="Comma 2 2 5 3 4" xfId="1086"/>
    <cellStyle name="Comma 2 2 5 3 5" xfId="1087"/>
    <cellStyle name="Comma 2 2 5 3 6" xfId="1088"/>
    <cellStyle name="Comma 2 2 5 4" xfId="1089"/>
    <cellStyle name="Comma 2 2 5 4 2" xfId="1090"/>
    <cellStyle name="Comma 2 2 5 4 3" xfId="1091"/>
    <cellStyle name="Comma 2 2 5 4 4" xfId="1092"/>
    <cellStyle name="Comma 2 2 5 5" xfId="1093"/>
    <cellStyle name="Comma 2 2 5 5 2" xfId="1094"/>
    <cellStyle name="Comma 2 2 5 5 3" xfId="1095"/>
    <cellStyle name="Comma 2 2 5 5 4" xfId="1096"/>
    <cellStyle name="Comma 2 2 5 6" xfId="1097"/>
    <cellStyle name="Comma 2 2 5 7" xfId="1098"/>
    <cellStyle name="Comma 2 2 5 8" xfId="1099"/>
    <cellStyle name="Comma 2 2 6" xfId="1100"/>
    <cellStyle name="Comma 2 2 6 2" xfId="1101"/>
    <cellStyle name="Comma 2 2 6 2 2" xfId="1102"/>
    <cellStyle name="Comma 2 2 6 2 2 2" xfId="1103"/>
    <cellStyle name="Comma 2 2 6 2 2 3" xfId="1104"/>
    <cellStyle name="Comma 2 2 6 2 2 4" xfId="1105"/>
    <cellStyle name="Comma 2 2 6 2 3" xfId="1106"/>
    <cellStyle name="Comma 2 2 6 2 3 2" xfId="1107"/>
    <cellStyle name="Comma 2 2 6 2 3 3" xfId="1108"/>
    <cellStyle name="Comma 2 2 6 2 3 4" xfId="1109"/>
    <cellStyle name="Comma 2 2 6 2 4" xfId="1110"/>
    <cellStyle name="Comma 2 2 6 2 5" xfId="1111"/>
    <cellStyle name="Comma 2 2 6 2 6" xfId="1112"/>
    <cellStyle name="Comma 2 2 6 3" xfId="1113"/>
    <cellStyle name="Comma 2 2 6 3 2" xfId="1114"/>
    <cellStyle name="Comma 2 2 6 3 2 2" xfId="1115"/>
    <cellStyle name="Comma 2 2 6 3 2 3" xfId="1116"/>
    <cellStyle name="Comma 2 2 6 3 2 4" xfId="1117"/>
    <cellStyle name="Comma 2 2 6 3 3" xfId="1118"/>
    <cellStyle name="Comma 2 2 6 3 3 2" xfId="1119"/>
    <cellStyle name="Comma 2 2 6 3 3 3" xfId="1120"/>
    <cellStyle name="Comma 2 2 6 3 3 4" xfId="1121"/>
    <cellStyle name="Comma 2 2 6 3 4" xfId="1122"/>
    <cellStyle name="Comma 2 2 6 3 5" xfId="1123"/>
    <cellStyle name="Comma 2 2 6 3 6" xfId="1124"/>
    <cellStyle name="Comma 2 2 6 4" xfId="1125"/>
    <cellStyle name="Comma 2 2 6 4 2" xfId="1126"/>
    <cellStyle name="Comma 2 2 6 4 3" xfId="1127"/>
    <cellStyle name="Comma 2 2 6 4 4" xfId="1128"/>
    <cellStyle name="Comma 2 2 6 5" xfId="1129"/>
    <cellStyle name="Comma 2 2 6 5 2" xfId="1130"/>
    <cellStyle name="Comma 2 2 6 5 3" xfId="1131"/>
    <cellStyle name="Comma 2 2 6 5 4" xfId="1132"/>
    <cellStyle name="Comma 2 2 6 6" xfId="1133"/>
    <cellStyle name="Comma 2 2 6 7" xfId="1134"/>
    <cellStyle name="Comma 2 2 6 8" xfId="1135"/>
    <cellStyle name="Comma 2 2 7" xfId="1136"/>
    <cellStyle name="Comma 2 2 7 2" xfId="1137"/>
    <cellStyle name="Comma 2 2 7 2 2" xfId="1138"/>
    <cellStyle name="Comma 2 2 7 2 2 2" xfId="1139"/>
    <cellStyle name="Comma 2 2 7 2 2 3" xfId="1140"/>
    <cellStyle name="Comma 2 2 7 2 2 4" xfId="1141"/>
    <cellStyle name="Comma 2 2 7 2 3" xfId="1142"/>
    <cellStyle name="Comma 2 2 7 2 3 2" xfId="1143"/>
    <cellStyle name="Comma 2 2 7 2 3 3" xfId="1144"/>
    <cellStyle name="Comma 2 2 7 2 3 4" xfId="1145"/>
    <cellStyle name="Comma 2 2 7 2 4" xfId="1146"/>
    <cellStyle name="Comma 2 2 7 2 5" xfId="1147"/>
    <cellStyle name="Comma 2 2 7 2 6" xfId="1148"/>
    <cellStyle name="Comma 2 2 7 3" xfId="1149"/>
    <cellStyle name="Comma 2 2 7 3 2" xfId="1150"/>
    <cellStyle name="Comma 2 2 7 3 2 2" xfId="1151"/>
    <cellStyle name="Comma 2 2 7 3 2 3" xfId="1152"/>
    <cellStyle name="Comma 2 2 7 3 2 4" xfId="1153"/>
    <cellStyle name="Comma 2 2 7 3 3" xfId="1154"/>
    <cellStyle name="Comma 2 2 7 3 3 2" xfId="1155"/>
    <cellStyle name="Comma 2 2 7 3 3 3" xfId="1156"/>
    <cellStyle name="Comma 2 2 7 3 3 4" xfId="1157"/>
    <cellStyle name="Comma 2 2 7 3 4" xfId="1158"/>
    <cellStyle name="Comma 2 2 7 3 5" xfId="1159"/>
    <cellStyle name="Comma 2 2 7 3 6" xfId="1160"/>
    <cellStyle name="Comma 2 2 7 4" xfId="1161"/>
    <cellStyle name="Comma 2 2 7 4 2" xfId="1162"/>
    <cellStyle name="Comma 2 2 7 4 3" xfId="1163"/>
    <cellStyle name="Comma 2 2 7 4 4" xfId="1164"/>
    <cellStyle name="Comma 2 2 7 5" xfId="1165"/>
    <cellStyle name="Comma 2 2 7 5 2" xfId="1166"/>
    <cellStyle name="Comma 2 2 7 5 3" xfId="1167"/>
    <cellStyle name="Comma 2 2 7 5 4" xfId="1168"/>
    <cellStyle name="Comma 2 2 7 6" xfId="1169"/>
    <cellStyle name="Comma 2 2 7 7" xfId="1170"/>
    <cellStyle name="Comma 2 2 7 8" xfId="1171"/>
    <cellStyle name="Comma 2 2 8" xfId="1172"/>
    <cellStyle name="Comma 2 2 8 2" xfId="1173"/>
    <cellStyle name="Comma 2 2 8 2 2" xfId="1174"/>
    <cellStyle name="Comma 2 2 8 2 3" xfId="1175"/>
    <cellStyle name="Comma 2 2 8 2 4" xfId="1176"/>
    <cellStyle name="Comma 2 2 8 3" xfId="1177"/>
    <cellStyle name="Comma 2 2 8 3 2" xfId="1178"/>
    <cellStyle name="Comma 2 2 8 3 3" xfId="1179"/>
    <cellStyle name="Comma 2 2 8 3 4" xfId="1180"/>
    <cellStyle name="Comma 2 2 8 4" xfId="1181"/>
    <cellStyle name="Comma 2 2 8 5" xfId="1182"/>
    <cellStyle name="Comma 2 2 8 6" xfId="1183"/>
    <cellStyle name="Comma 2 2 9" xfId="1184"/>
    <cellStyle name="Comma 2 2 9 2" xfId="1185"/>
    <cellStyle name="Comma 2 2 9 2 2" xfId="1186"/>
    <cellStyle name="Comma 2 2 9 2 3" xfId="1187"/>
    <cellStyle name="Comma 2 2 9 2 4" xfId="1188"/>
    <cellStyle name="Comma 2 2 9 3" xfId="1189"/>
    <cellStyle name="Comma 2 2 9 3 2" xfId="1190"/>
    <cellStyle name="Comma 2 2 9 3 3" xfId="1191"/>
    <cellStyle name="Comma 2 2 9 3 4" xfId="1192"/>
    <cellStyle name="Comma 2 2 9 4" xfId="1193"/>
    <cellStyle name="Comma 2 2 9 5" xfId="1194"/>
    <cellStyle name="Comma 2 2 9 6" xfId="1195"/>
    <cellStyle name="Comma 2 3" xfId="1196"/>
    <cellStyle name="Comma 2 4" xfId="1197"/>
    <cellStyle name="Comma 2 5" xfId="1198"/>
    <cellStyle name="Comma 2 6" xfId="1199"/>
    <cellStyle name="Comma 20" xfId="1200"/>
    <cellStyle name="Comma 20 2" xfId="1201"/>
    <cellStyle name="Comma 200" xfId="1202"/>
    <cellStyle name="Comma 21" xfId="1203"/>
    <cellStyle name="Comma 21 2" xfId="1204"/>
    <cellStyle name="Comma 22" xfId="1205"/>
    <cellStyle name="Comma 22 2" xfId="1206"/>
    <cellStyle name="Comma 23" xfId="1207"/>
    <cellStyle name="Comma 23 2" xfId="1208"/>
    <cellStyle name="Comma 23 2 2" xfId="1209"/>
    <cellStyle name="Comma 23 3" xfId="1210"/>
    <cellStyle name="Comma 235" xfId="1211"/>
    <cellStyle name="Comma 235 2" xfId="1212"/>
    <cellStyle name="Comma 24" xfId="1213"/>
    <cellStyle name="Comma 24 2" xfId="1214"/>
    <cellStyle name="Comma 25" xfId="1215"/>
    <cellStyle name="Comma 25 2" xfId="1216"/>
    <cellStyle name="Comma 26" xfId="1217"/>
    <cellStyle name="Comma 26 2" xfId="1218"/>
    <cellStyle name="Comma 27" xfId="1219"/>
    <cellStyle name="Comma 27 2" xfId="1220"/>
    <cellStyle name="Comma 28" xfId="1221"/>
    <cellStyle name="Comma 28 2" xfId="1222"/>
    <cellStyle name="Comma 29" xfId="1223"/>
    <cellStyle name="Comma 29 2" xfId="1224"/>
    <cellStyle name="Comma 3" xfId="1225"/>
    <cellStyle name="Comma 3 2" xfId="1226"/>
    <cellStyle name="Comma 3 3" xfId="1227"/>
    <cellStyle name="Comma 3 4" xfId="1228"/>
    <cellStyle name="Comma 3 5" xfId="1229"/>
    <cellStyle name="Comma 30" xfId="1230"/>
    <cellStyle name="Comma 30 2" xfId="1231"/>
    <cellStyle name="Comma 31" xfId="1232"/>
    <cellStyle name="Comma 31 2" xfId="1233"/>
    <cellStyle name="Comma 32" xfId="1234"/>
    <cellStyle name="Comma 32 2" xfId="1235"/>
    <cellStyle name="Comma 33" xfId="1236"/>
    <cellStyle name="Comma 33 2" xfId="1237"/>
    <cellStyle name="Comma 34" xfId="1238"/>
    <cellStyle name="Comma 34 2" xfId="1239"/>
    <cellStyle name="Comma 34 2 2" xfId="1240"/>
    <cellStyle name="Comma 34 2 3" xfId="1241"/>
    <cellStyle name="Comma 34 2 4" xfId="1242"/>
    <cellStyle name="Comma 34 2 4 2" xfId="1243"/>
    <cellStyle name="Comma 34 2 5" xfId="1244"/>
    <cellStyle name="Comma 34 2 5 2" xfId="1245"/>
    <cellStyle name="Comma 34 3" xfId="1246"/>
    <cellStyle name="Comma 34 4" xfId="1247"/>
    <cellStyle name="Comma 34 5" xfId="1248"/>
    <cellStyle name="Comma 34 5 2" xfId="1249"/>
    <cellStyle name="Comma 34 6" xfId="1250"/>
    <cellStyle name="Comma 34 6 2" xfId="1251"/>
    <cellStyle name="Comma 35" xfId="1252"/>
    <cellStyle name="Comma 35 2" xfId="1253"/>
    <cellStyle name="Comma 35 3" xfId="1254"/>
    <cellStyle name="Comma 35 3 2" xfId="1255"/>
    <cellStyle name="Comma 35 4" xfId="1256"/>
    <cellStyle name="Comma 35 4 2" xfId="1257"/>
    <cellStyle name="Comma 36" xfId="1258"/>
    <cellStyle name="Comma 36 2" xfId="1259"/>
    <cellStyle name="Comma 36 3" xfId="1260"/>
    <cellStyle name="Comma 36 4" xfId="1261"/>
    <cellStyle name="Comma 36 4 2" xfId="1262"/>
    <cellStyle name="Comma 36 5" xfId="1263"/>
    <cellStyle name="Comma 36 5 2" xfId="1264"/>
    <cellStyle name="Comma 37" xfId="1265"/>
    <cellStyle name="Comma 38" xfId="1266"/>
    <cellStyle name="Comma 38 2" xfId="1267"/>
    <cellStyle name="Comma 38 3" xfId="1268"/>
    <cellStyle name="Comma 38 4" xfId="1269"/>
    <cellStyle name="Comma 38 4 2" xfId="1270"/>
    <cellStyle name="Comma 38 5" xfId="1271"/>
    <cellStyle name="Comma 38 5 2" xfId="1272"/>
    <cellStyle name="Comma 39" xfId="1273"/>
    <cellStyle name="Comma 39 2" xfId="1274"/>
    <cellStyle name="Comma 4" xfId="1275"/>
    <cellStyle name="Comma 4 10" xfId="1276"/>
    <cellStyle name="Comma 4 11" xfId="1277"/>
    <cellStyle name="Comma 4 12" xfId="1278"/>
    <cellStyle name="Comma 4 2" xfId="1279"/>
    <cellStyle name="Comma 4 2 10" xfId="1280"/>
    <cellStyle name="Comma 4 2 2" xfId="1281"/>
    <cellStyle name="Comma 4 2 2 2" xfId="1282"/>
    <cellStyle name="Comma 4 2 2 2 2" xfId="1283"/>
    <cellStyle name="Comma 4 2 2 2 2 2" xfId="1284"/>
    <cellStyle name="Comma 4 2 2 2 2 3" xfId="1285"/>
    <cellStyle name="Comma 4 2 2 2 2 4" xfId="1286"/>
    <cellStyle name="Comma 4 2 2 2 3" xfId="1287"/>
    <cellStyle name="Comma 4 2 2 2 3 2" xfId="1288"/>
    <cellStyle name="Comma 4 2 2 2 3 3" xfId="1289"/>
    <cellStyle name="Comma 4 2 2 2 3 4" xfId="1290"/>
    <cellStyle name="Comma 4 2 2 2 4" xfId="1291"/>
    <cellStyle name="Comma 4 2 2 2 5" xfId="1292"/>
    <cellStyle name="Comma 4 2 2 2 6" xfId="1293"/>
    <cellStyle name="Comma 4 2 2 3" xfId="1294"/>
    <cellStyle name="Comma 4 2 2 3 2" xfId="1295"/>
    <cellStyle name="Comma 4 2 2 3 2 2" xfId="1296"/>
    <cellStyle name="Comma 4 2 2 3 2 3" xfId="1297"/>
    <cellStyle name="Comma 4 2 2 3 2 4" xfId="1298"/>
    <cellStyle name="Comma 4 2 2 3 3" xfId="1299"/>
    <cellStyle name="Comma 4 2 2 3 3 2" xfId="1300"/>
    <cellStyle name="Comma 4 2 2 3 3 3" xfId="1301"/>
    <cellStyle name="Comma 4 2 2 3 3 4" xfId="1302"/>
    <cellStyle name="Comma 4 2 2 3 4" xfId="1303"/>
    <cellStyle name="Comma 4 2 2 3 5" xfId="1304"/>
    <cellStyle name="Comma 4 2 2 3 6" xfId="1305"/>
    <cellStyle name="Comma 4 2 2 4" xfId="1306"/>
    <cellStyle name="Comma 4 2 2 4 2" xfId="1307"/>
    <cellStyle name="Comma 4 2 2 4 3" xfId="1308"/>
    <cellStyle name="Comma 4 2 2 4 4" xfId="1309"/>
    <cellStyle name="Comma 4 2 2 5" xfId="1310"/>
    <cellStyle name="Comma 4 2 2 5 2" xfId="1311"/>
    <cellStyle name="Comma 4 2 2 5 3" xfId="1312"/>
    <cellStyle name="Comma 4 2 2 5 4" xfId="1313"/>
    <cellStyle name="Comma 4 2 2 6" xfId="1314"/>
    <cellStyle name="Comma 4 2 2 7" xfId="1315"/>
    <cellStyle name="Comma 4 2 2 8" xfId="1316"/>
    <cellStyle name="Comma 4 2 3" xfId="1317"/>
    <cellStyle name="Comma 4 2 3 2" xfId="1318"/>
    <cellStyle name="Comma 4 2 3 2 2" xfId="1319"/>
    <cellStyle name="Comma 4 2 3 2 2 2" xfId="1320"/>
    <cellStyle name="Comma 4 2 3 2 2 3" xfId="1321"/>
    <cellStyle name="Comma 4 2 3 2 2 4" xfId="1322"/>
    <cellStyle name="Comma 4 2 3 2 3" xfId="1323"/>
    <cellStyle name="Comma 4 2 3 2 3 2" xfId="1324"/>
    <cellStyle name="Comma 4 2 3 2 3 3" xfId="1325"/>
    <cellStyle name="Comma 4 2 3 2 3 4" xfId="1326"/>
    <cellStyle name="Comma 4 2 3 2 4" xfId="1327"/>
    <cellStyle name="Comma 4 2 3 2 5" xfId="1328"/>
    <cellStyle name="Comma 4 2 3 2 6" xfId="1329"/>
    <cellStyle name="Comma 4 2 3 3" xfId="1330"/>
    <cellStyle name="Comma 4 2 3 3 2" xfId="1331"/>
    <cellStyle name="Comma 4 2 3 3 2 2" xfId="1332"/>
    <cellStyle name="Comma 4 2 3 3 2 3" xfId="1333"/>
    <cellStyle name="Comma 4 2 3 3 2 4" xfId="1334"/>
    <cellStyle name="Comma 4 2 3 3 3" xfId="1335"/>
    <cellStyle name="Comma 4 2 3 3 3 2" xfId="1336"/>
    <cellStyle name="Comma 4 2 3 3 3 3" xfId="1337"/>
    <cellStyle name="Comma 4 2 3 3 3 4" xfId="1338"/>
    <cellStyle name="Comma 4 2 3 3 4" xfId="1339"/>
    <cellStyle name="Comma 4 2 3 3 5" xfId="1340"/>
    <cellStyle name="Comma 4 2 3 3 6" xfId="1341"/>
    <cellStyle name="Comma 4 2 3 4" xfId="1342"/>
    <cellStyle name="Comma 4 2 3 4 2" xfId="1343"/>
    <cellStyle name="Comma 4 2 3 4 3" xfId="1344"/>
    <cellStyle name="Comma 4 2 3 4 4" xfId="1345"/>
    <cellStyle name="Comma 4 2 3 5" xfId="1346"/>
    <cellStyle name="Comma 4 2 3 5 2" xfId="1347"/>
    <cellStyle name="Comma 4 2 3 5 3" xfId="1348"/>
    <cellStyle name="Comma 4 2 3 5 4" xfId="1349"/>
    <cellStyle name="Comma 4 2 3 6" xfId="1350"/>
    <cellStyle name="Comma 4 2 3 7" xfId="1351"/>
    <cellStyle name="Comma 4 2 3 8" xfId="1352"/>
    <cellStyle name="Comma 4 2 4" xfId="1353"/>
    <cellStyle name="Comma 4 2 4 2" xfId="1354"/>
    <cellStyle name="Comma 4 2 4 2 2" xfId="1355"/>
    <cellStyle name="Comma 4 2 4 2 3" xfId="1356"/>
    <cellStyle name="Comma 4 2 4 2 4" xfId="1357"/>
    <cellStyle name="Comma 4 2 4 3" xfId="1358"/>
    <cellStyle name="Comma 4 2 4 3 2" xfId="1359"/>
    <cellStyle name="Comma 4 2 4 3 3" xfId="1360"/>
    <cellStyle name="Comma 4 2 4 3 4" xfId="1361"/>
    <cellStyle name="Comma 4 2 4 4" xfId="1362"/>
    <cellStyle name="Comma 4 2 4 5" xfId="1363"/>
    <cellStyle name="Comma 4 2 4 6" xfId="1364"/>
    <cellStyle name="Comma 4 2 5" xfId="1365"/>
    <cellStyle name="Comma 4 2 5 2" xfId="1366"/>
    <cellStyle name="Comma 4 2 5 2 2" xfId="1367"/>
    <cellStyle name="Comma 4 2 5 2 3" xfId="1368"/>
    <cellStyle name="Comma 4 2 5 2 4" xfId="1369"/>
    <cellStyle name="Comma 4 2 5 3" xfId="1370"/>
    <cellStyle name="Comma 4 2 5 3 2" xfId="1371"/>
    <cellStyle name="Comma 4 2 5 3 3" xfId="1372"/>
    <cellStyle name="Comma 4 2 5 3 4" xfId="1373"/>
    <cellStyle name="Comma 4 2 5 4" xfId="1374"/>
    <cellStyle name="Comma 4 2 5 5" xfId="1375"/>
    <cellStyle name="Comma 4 2 5 6" xfId="1376"/>
    <cellStyle name="Comma 4 2 6" xfId="1377"/>
    <cellStyle name="Comma 4 2 6 2" xfId="1378"/>
    <cellStyle name="Comma 4 2 6 3" xfId="1379"/>
    <cellStyle name="Comma 4 2 6 4" xfId="1380"/>
    <cellStyle name="Comma 4 2 7" xfId="1381"/>
    <cellStyle name="Comma 4 2 7 2" xfId="1382"/>
    <cellStyle name="Comma 4 2 7 3" xfId="1383"/>
    <cellStyle name="Comma 4 2 7 4" xfId="1384"/>
    <cellStyle name="Comma 4 2 7 5" xfId="1385"/>
    <cellStyle name="Comma 4 2 8" xfId="1386"/>
    <cellStyle name="Comma 4 2 9" xfId="1387"/>
    <cellStyle name="Comma 4 3" xfId="1388"/>
    <cellStyle name="Comma 4 3 2" xfId="1389"/>
    <cellStyle name="Comma 4 3 2 2" xfId="1390"/>
    <cellStyle name="Comma 4 3 2 2 2" xfId="1391"/>
    <cellStyle name="Comma 4 3 2 2 3" xfId="1392"/>
    <cellStyle name="Comma 4 3 2 2 4" xfId="1393"/>
    <cellStyle name="Comma 4 3 2 3" xfId="1394"/>
    <cellStyle name="Comma 4 3 2 3 2" xfId="1395"/>
    <cellStyle name="Comma 4 3 2 3 3" xfId="1396"/>
    <cellStyle name="Comma 4 3 2 3 4" xfId="1397"/>
    <cellStyle name="Comma 4 3 2 4" xfId="1398"/>
    <cellStyle name="Comma 4 3 2 5" xfId="1399"/>
    <cellStyle name="Comma 4 3 2 6" xfId="1400"/>
    <cellStyle name="Comma 4 3 3" xfId="1401"/>
    <cellStyle name="Comma 4 3 3 2" xfId="1402"/>
    <cellStyle name="Comma 4 3 3 2 2" xfId="1403"/>
    <cellStyle name="Comma 4 3 3 2 3" xfId="1404"/>
    <cellStyle name="Comma 4 3 3 2 4" xfId="1405"/>
    <cellStyle name="Comma 4 3 3 3" xfId="1406"/>
    <cellStyle name="Comma 4 3 3 3 2" xfId="1407"/>
    <cellStyle name="Comma 4 3 3 3 3" xfId="1408"/>
    <cellStyle name="Comma 4 3 3 3 4" xfId="1409"/>
    <cellStyle name="Comma 4 3 3 4" xfId="1410"/>
    <cellStyle name="Comma 4 3 3 5" xfId="1411"/>
    <cellStyle name="Comma 4 3 3 6" xfId="1412"/>
    <cellStyle name="Comma 4 3 4" xfId="1413"/>
    <cellStyle name="Comma 4 3 4 2" xfId="1414"/>
    <cellStyle name="Comma 4 3 4 3" xfId="1415"/>
    <cellStyle name="Comma 4 3 4 4" xfId="1416"/>
    <cellStyle name="Comma 4 3 5" xfId="1417"/>
    <cellStyle name="Comma 4 3 5 2" xfId="1418"/>
    <cellStyle name="Comma 4 3 5 3" xfId="1419"/>
    <cellStyle name="Comma 4 3 5 4" xfId="1420"/>
    <cellStyle name="Comma 4 3 5 5" xfId="1421"/>
    <cellStyle name="Comma 4 3 6" xfId="1422"/>
    <cellStyle name="Comma 4 3 7" xfId="1423"/>
    <cellStyle name="Comma 4 3 8" xfId="1424"/>
    <cellStyle name="Comma 4 4" xfId="1425"/>
    <cellStyle name="Comma 4 4 2" xfId="1426"/>
    <cellStyle name="Comma 4 4 2 2" xfId="1427"/>
    <cellStyle name="Comma 4 4 2 2 2" xfId="1428"/>
    <cellStyle name="Comma 4 4 2 2 3" xfId="1429"/>
    <cellStyle name="Comma 4 4 2 2 4" xfId="1430"/>
    <cellStyle name="Comma 4 4 2 3" xfId="1431"/>
    <cellStyle name="Comma 4 4 2 3 2" xfId="1432"/>
    <cellStyle name="Comma 4 4 2 3 3" xfId="1433"/>
    <cellStyle name="Comma 4 4 2 3 4" xfId="1434"/>
    <cellStyle name="Comma 4 4 2 4" xfId="1435"/>
    <cellStyle name="Comma 4 4 2 5" xfId="1436"/>
    <cellStyle name="Comma 4 4 2 6" xfId="1437"/>
    <cellStyle name="Comma 4 4 3" xfId="1438"/>
    <cellStyle name="Comma 4 4 3 2" xfId="1439"/>
    <cellStyle name="Comma 4 4 3 2 2" xfId="1440"/>
    <cellStyle name="Comma 4 4 3 2 3" xfId="1441"/>
    <cellStyle name="Comma 4 4 3 2 4" xfId="1442"/>
    <cellStyle name="Comma 4 4 3 3" xfId="1443"/>
    <cellStyle name="Comma 4 4 3 3 2" xfId="1444"/>
    <cellStyle name="Comma 4 4 3 3 3" xfId="1445"/>
    <cellStyle name="Comma 4 4 3 3 4" xfId="1446"/>
    <cellStyle name="Comma 4 4 3 4" xfId="1447"/>
    <cellStyle name="Comma 4 4 3 5" xfId="1448"/>
    <cellStyle name="Comma 4 4 3 6" xfId="1449"/>
    <cellStyle name="Comma 4 4 4" xfId="1450"/>
    <cellStyle name="Comma 4 4 4 2" xfId="1451"/>
    <cellStyle name="Comma 4 4 4 3" xfId="1452"/>
    <cellStyle name="Comma 4 4 4 4" xfId="1453"/>
    <cellStyle name="Comma 4 4 5" xfId="1454"/>
    <cellStyle name="Comma 4 4 5 2" xfId="1455"/>
    <cellStyle name="Comma 4 4 5 3" xfId="1456"/>
    <cellStyle name="Comma 4 4 5 4" xfId="1457"/>
    <cellStyle name="Comma 4 4 6" xfId="1458"/>
    <cellStyle name="Comma 4 4 7" xfId="1459"/>
    <cellStyle name="Comma 4 4 8" xfId="1460"/>
    <cellStyle name="Comma 4 5" xfId="1461"/>
    <cellStyle name="Comma 4 5 2" xfId="1462"/>
    <cellStyle name="Comma 4 5 2 2" xfId="1463"/>
    <cellStyle name="Comma 4 5 2 2 2" xfId="1464"/>
    <cellStyle name="Comma 4 5 2 2 3" xfId="1465"/>
    <cellStyle name="Comma 4 5 2 2 4" xfId="1466"/>
    <cellStyle name="Comma 4 5 2 3" xfId="1467"/>
    <cellStyle name="Comma 4 5 2 3 2" xfId="1468"/>
    <cellStyle name="Comma 4 5 2 3 3" xfId="1469"/>
    <cellStyle name="Comma 4 5 2 3 4" xfId="1470"/>
    <cellStyle name="Comma 4 5 2 4" xfId="1471"/>
    <cellStyle name="Comma 4 5 2 5" xfId="1472"/>
    <cellStyle name="Comma 4 5 2 6" xfId="1473"/>
    <cellStyle name="Comma 4 5 3" xfId="1474"/>
    <cellStyle name="Comma 4 5 3 2" xfId="1475"/>
    <cellStyle name="Comma 4 5 3 2 2" xfId="1476"/>
    <cellStyle name="Comma 4 5 3 2 3" xfId="1477"/>
    <cellStyle name="Comma 4 5 3 2 4" xfId="1478"/>
    <cellStyle name="Comma 4 5 3 3" xfId="1479"/>
    <cellStyle name="Comma 4 5 3 3 2" xfId="1480"/>
    <cellStyle name="Comma 4 5 3 3 3" xfId="1481"/>
    <cellStyle name="Comma 4 5 3 3 4" xfId="1482"/>
    <cellStyle name="Comma 4 5 3 4" xfId="1483"/>
    <cellStyle name="Comma 4 5 3 5" xfId="1484"/>
    <cellStyle name="Comma 4 5 3 6" xfId="1485"/>
    <cellStyle name="Comma 4 5 4" xfId="1486"/>
    <cellStyle name="Comma 4 5 4 2" xfId="1487"/>
    <cellStyle name="Comma 4 5 4 3" xfId="1488"/>
    <cellStyle name="Comma 4 5 4 4" xfId="1489"/>
    <cellStyle name="Comma 4 5 5" xfId="1490"/>
    <cellStyle name="Comma 4 5 5 2" xfId="1491"/>
    <cellStyle name="Comma 4 5 5 3" xfId="1492"/>
    <cellStyle name="Comma 4 5 5 4" xfId="1493"/>
    <cellStyle name="Comma 4 5 6" xfId="1494"/>
    <cellStyle name="Comma 4 5 7" xfId="1495"/>
    <cellStyle name="Comma 4 5 8" xfId="1496"/>
    <cellStyle name="Comma 4 6" xfId="1497"/>
    <cellStyle name="Comma 4 6 2" xfId="1498"/>
    <cellStyle name="Comma 4 6 2 2" xfId="1499"/>
    <cellStyle name="Comma 4 6 2 3" xfId="1500"/>
    <cellStyle name="Comma 4 6 2 4" xfId="1501"/>
    <cellStyle name="Comma 4 6 3" xfId="1502"/>
    <cellStyle name="Comma 4 6 3 2" xfId="1503"/>
    <cellStyle name="Comma 4 6 3 3" xfId="1504"/>
    <cellStyle name="Comma 4 6 3 4" xfId="1505"/>
    <cellStyle name="Comma 4 6 4" xfId="1506"/>
    <cellStyle name="Comma 4 6 5" xfId="1507"/>
    <cellStyle name="Comma 4 6 6" xfId="1508"/>
    <cellStyle name="Comma 4 7" xfId="1509"/>
    <cellStyle name="Comma 4 7 2" xfId="1510"/>
    <cellStyle name="Comma 4 7 2 2" xfId="1511"/>
    <cellStyle name="Comma 4 7 2 3" xfId="1512"/>
    <cellStyle name="Comma 4 7 2 4" xfId="1513"/>
    <cellStyle name="Comma 4 7 3" xfId="1514"/>
    <cellStyle name="Comma 4 7 3 2" xfId="1515"/>
    <cellStyle name="Comma 4 7 3 3" xfId="1516"/>
    <cellStyle name="Comma 4 7 3 4" xfId="1517"/>
    <cellStyle name="Comma 4 7 4" xfId="1518"/>
    <cellStyle name="Comma 4 7 5" xfId="1519"/>
    <cellStyle name="Comma 4 7 6" xfId="1520"/>
    <cellStyle name="Comma 4 8" xfId="1521"/>
    <cellStyle name="Comma 4 8 2" xfId="1522"/>
    <cellStyle name="Comma 4 8 3" xfId="1523"/>
    <cellStyle name="Comma 4 8 4" xfId="1524"/>
    <cellStyle name="Comma 4 9" xfId="1525"/>
    <cellStyle name="Comma 4 9 2" xfId="1526"/>
    <cellStyle name="Comma 4 9 3" xfId="1527"/>
    <cellStyle name="Comma 4 9 4" xfId="1528"/>
    <cellStyle name="Comma 4 9 5" xfId="1529"/>
    <cellStyle name="Comma 40" xfId="1530"/>
    <cellStyle name="Comma 40 2" xfId="1531"/>
    <cellStyle name="Comma 40 3" xfId="1532"/>
    <cellStyle name="Comma 40 4" xfId="1533"/>
    <cellStyle name="Comma 40 4 2" xfId="1534"/>
    <cellStyle name="Comma 40 5" xfId="1535"/>
    <cellStyle name="Comma 40 5 2" xfId="1536"/>
    <cellStyle name="Comma 41" xfId="1537"/>
    <cellStyle name="Comma 41 2" xfId="1538"/>
    <cellStyle name="Comma 41 3" xfId="1539"/>
    <cellStyle name="Comma 41 4" xfId="1540"/>
    <cellStyle name="Comma 41 4 2" xfId="1541"/>
    <cellStyle name="Comma 41 5" xfId="1542"/>
    <cellStyle name="Comma 41 5 2" xfId="1543"/>
    <cellStyle name="Comma 42" xfId="1544"/>
    <cellStyle name="Comma 42 2" xfId="1545"/>
    <cellStyle name="Comma 42 2 2" xfId="1546"/>
    <cellStyle name="Comma 42 3" xfId="1547"/>
    <cellStyle name="Comma 42 3 2" xfId="1548"/>
    <cellStyle name="Comma 42 3 2 2" xfId="1549"/>
    <cellStyle name="Comma 42 3 3" xfId="1550"/>
    <cellStyle name="Comma 42 3 3 2" xfId="1551"/>
    <cellStyle name="Comma 42 3 4" xfId="1552"/>
    <cellStyle name="Comma 42 4" xfId="1553"/>
    <cellStyle name="Comma 43" xfId="1554"/>
    <cellStyle name="Comma 43 2" xfId="1555"/>
    <cellStyle name="Comma 44" xfId="1556"/>
    <cellStyle name="Comma 44 2" xfId="1557"/>
    <cellStyle name="Comma 45" xfId="1558"/>
    <cellStyle name="Comma 45 2" xfId="1559"/>
    <cellStyle name="Comma 46" xfId="1560"/>
    <cellStyle name="Comma 46 2" xfId="1561"/>
    <cellStyle name="Comma 47" xfId="1562"/>
    <cellStyle name="Comma 47 2" xfId="1563"/>
    <cellStyle name="Comma 48" xfId="1564"/>
    <cellStyle name="Comma 48 2" xfId="1565"/>
    <cellStyle name="Comma 49" xfId="1566"/>
    <cellStyle name="Comma 49 2" xfId="1567"/>
    <cellStyle name="Comma 5" xfId="1568"/>
    <cellStyle name="Comma 5 2" xfId="1569"/>
    <cellStyle name="Comma 50" xfId="1570"/>
    <cellStyle name="Comma 50 2" xfId="1571"/>
    <cellStyle name="Comma 51" xfId="1572"/>
    <cellStyle name="Comma 51 2" xfId="1573"/>
    <cellStyle name="Comma 52" xfId="1574"/>
    <cellStyle name="Comma 52 2" xfId="1575"/>
    <cellStyle name="Comma 53" xfId="1576"/>
    <cellStyle name="Comma 53 2" xfId="1577"/>
    <cellStyle name="Comma 54" xfId="1578"/>
    <cellStyle name="Comma 54 2" xfId="1579"/>
    <cellStyle name="Comma 55" xfId="1580"/>
    <cellStyle name="Comma 55 2" xfId="1581"/>
    <cellStyle name="Comma 56" xfId="1582"/>
    <cellStyle name="Comma 56 2" xfId="1583"/>
    <cellStyle name="Comma 57" xfId="1584"/>
    <cellStyle name="Comma 57 2" xfId="1585"/>
    <cellStyle name="Comma 58" xfId="1586"/>
    <cellStyle name="Comma 58 2" xfId="1587"/>
    <cellStyle name="Comma 59" xfId="1588"/>
    <cellStyle name="Comma 59 2" xfId="1589"/>
    <cellStyle name="Comma 6" xfId="1590"/>
    <cellStyle name="Comma 6 2" xfId="1591"/>
    <cellStyle name="Comma 60" xfId="1592"/>
    <cellStyle name="Comma 60 2" xfId="1593"/>
    <cellStyle name="Comma 61" xfId="1594"/>
    <cellStyle name="Comma 61 2" xfId="1595"/>
    <cellStyle name="Comma 61 2 2" xfId="1596"/>
    <cellStyle name="Comma 61 3" xfId="1597"/>
    <cellStyle name="Comma 61 3 2" xfId="1598"/>
    <cellStyle name="Comma 61 4" xfId="1599"/>
    <cellStyle name="Comma 62" xfId="1600"/>
    <cellStyle name="Comma 62 2" xfId="1601"/>
    <cellStyle name="Comma 62 2 2" xfId="1602"/>
    <cellStyle name="Comma 62 3" xfId="1603"/>
    <cellStyle name="Comma 62 3 2" xfId="1604"/>
    <cellStyle name="Comma 62 4" xfId="1605"/>
    <cellStyle name="Comma 63" xfId="1606"/>
    <cellStyle name="Comma 63 2" xfId="1607"/>
    <cellStyle name="Comma 63 2 2" xfId="1608"/>
    <cellStyle name="Comma 63 3" xfId="1609"/>
    <cellStyle name="Comma 63 3 2" xfId="1610"/>
    <cellStyle name="Comma 63 4" xfId="1611"/>
    <cellStyle name="Comma 64" xfId="1612"/>
    <cellStyle name="Comma 64 2" xfId="1613"/>
    <cellStyle name="Comma 64 2 2" xfId="1614"/>
    <cellStyle name="Comma 64 3" xfId="1615"/>
    <cellStyle name="Comma 64 3 2" xfId="1616"/>
    <cellStyle name="Comma 64 4" xfId="1617"/>
    <cellStyle name="Comma 65" xfId="1618"/>
    <cellStyle name="Comma 65 2" xfId="1619"/>
    <cellStyle name="Comma 65 2 2" xfId="1620"/>
    <cellStyle name="Comma 65 3" xfId="1621"/>
    <cellStyle name="Comma 65 3 2" xfId="1622"/>
    <cellStyle name="Comma 65 4" xfId="1623"/>
    <cellStyle name="Comma 66" xfId="1624"/>
    <cellStyle name="Comma 66 2" xfId="1625"/>
    <cellStyle name="Comma 66 2 2" xfId="1626"/>
    <cellStyle name="Comma 66 3" xfId="1627"/>
    <cellStyle name="Comma 66 3 2" xfId="1628"/>
    <cellStyle name="Comma 66 4" xfId="1629"/>
    <cellStyle name="Comma 67" xfId="1630"/>
    <cellStyle name="Comma 67 2" xfId="1631"/>
    <cellStyle name="Comma 67 2 2" xfId="1632"/>
    <cellStyle name="Comma 67 3" xfId="1633"/>
    <cellStyle name="Comma 67 3 2" xfId="1634"/>
    <cellStyle name="Comma 67 4" xfId="1635"/>
    <cellStyle name="Comma 68" xfId="1636"/>
    <cellStyle name="Comma 68 2" xfId="1637"/>
    <cellStyle name="Comma 68 2 2" xfId="1638"/>
    <cellStyle name="Comma 68 3" xfId="1639"/>
    <cellStyle name="Comma 68 3 2" xfId="1640"/>
    <cellStyle name="Comma 68 4" xfId="1641"/>
    <cellStyle name="Comma 69" xfId="1642"/>
    <cellStyle name="Comma 69 2" xfId="1643"/>
    <cellStyle name="Comma 69 2 2" xfId="1644"/>
    <cellStyle name="Comma 69 3" xfId="1645"/>
    <cellStyle name="Comma 69 3 2" xfId="1646"/>
    <cellStyle name="Comma 69 4" xfId="1647"/>
    <cellStyle name="Comma 7" xfId="1648"/>
    <cellStyle name="Comma 7 2" xfId="1649"/>
    <cellStyle name="Comma 7 3" xfId="1650"/>
    <cellStyle name="Comma 70" xfId="1651"/>
    <cellStyle name="Comma 70 2" xfId="1652"/>
    <cellStyle name="Comma 70 2 2" xfId="1653"/>
    <cellStyle name="Comma 70 3" xfId="1654"/>
    <cellStyle name="Comma 70 3 2" xfId="1655"/>
    <cellStyle name="Comma 70 4" xfId="1656"/>
    <cellStyle name="Comma 71" xfId="1657"/>
    <cellStyle name="Comma 71 2" xfId="1658"/>
    <cellStyle name="Comma 71 2 2" xfId="1659"/>
    <cellStyle name="Comma 71 3" xfId="1660"/>
    <cellStyle name="Comma 71 3 2" xfId="1661"/>
    <cellStyle name="Comma 71 4" xfId="1662"/>
    <cellStyle name="Comma 72" xfId="1663"/>
    <cellStyle name="Comma 72 2" xfId="1664"/>
    <cellStyle name="Comma 73" xfId="1665"/>
    <cellStyle name="Comma 73 2" xfId="1666"/>
    <cellStyle name="Comma 74" xfId="1667"/>
    <cellStyle name="Comma 74 2" xfId="1668"/>
    <cellStyle name="Comma 75" xfId="1669"/>
    <cellStyle name="Comma 75 2" xfId="1670"/>
    <cellStyle name="Comma 76" xfId="1671"/>
    <cellStyle name="Comma 76 2" xfId="1672"/>
    <cellStyle name="Comma 77" xfId="1673"/>
    <cellStyle name="Comma 77 2" xfId="1674"/>
    <cellStyle name="Comma 78" xfId="1675"/>
    <cellStyle name="Comma 78 2" xfId="1676"/>
    <cellStyle name="Comma 79" xfId="1677"/>
    <cellStyle name="Comma 79 2" xfId="1678"/>
    <cellStyle name="Comma 8" xfId="1679"/>
    <cellStyle name="Comma 8 2" xfId="1680"/>
    <cellStyle name="Comma 80" xfId="1681"/>
    <cellStyle name="Comma 80 2" xfId="1682"/>
    <cellStyle name="Comma 80 2 2" xfId="1683"/>
    <cellStyle name="Comma 80 3" xfId="1684"/>
    <cellStyle name="Comma 81" xfId="1685"/>
    <cellStyle name="Comma 81 2" xfId="1686"/>
    <cellStyle name="Comma 81 2 2" xfId="1687"/>
    <cellStyle name="Comma 81 3" xfId="1688"/>
    <cellStyle name="Comma 82" xfId="1689"/>
    <cellStyle name="Comma 82 2" xfId="1690"/>
    <cellStyle name="Comma 82 2 2" xfId="1691"/>
    <cellStyle name="Comma 82 3" xfId="1692"/>
    <cellStyle name="Comma 83" xfId="1693"/>
    <cellStyle name="Comma 83 2" xfId="1694"/>
    <cellStyle name="Comma 83 2 2" xfId="1695"/>
    <cellStyle name="Comma 83 3" xfId="1696"/>
    <cellStyle name="Comma 84" xfId="1697"/>
    <cellStyle name="Comma 84 2" xfId="1698"/>
    <cellStyle name="Comma 85" xfId="1699"/>
    <cellStyle name="Comma 85 2" xfId="1700"/>
    <cellStyle name="Comma 86" xfId="1701"/>
    <cellStyle name="Comma 86 2" xfId="1702"/>
    <cellStyle name="Comma 87" xfId="1703"/>
    <cellStyle name="Comma 87 2" xfId="1704"/>
    <cellStyle name="Comma 87 2 2" xfId="1705"/>
    <cellStyle name="Comma 87 3" xfId="1706"/>
    <cellStyle name="Comma 88" xfId="1707"/>
    <cellStyle name="Comma 88 2" xfId="1708"/>
    <cellStyle name="Comma 88 2 2" xfId="1709"/>
    <cellStyle name="Comma 88 3" xfId="1710"/>
    <cellStyle name="Comma 89" xfId="1711"/>
    <cellStyle name="Comma 89 2" xfId="1712"/>
    <cellStyle name="Comma 89 2 2" xfId="1713"/>
    <cellStyle name="Comma 89 3" xfId="1714"/>
    <cellStyle name="Comma 9" xfId="1715"/>
    <cellStyle name="Comma 9 2" xfId="1716"/>
    <cellStyle name="Comma 90" xfId="1717"/>
    <cellStyle name="Comma 90 2" xfId="1718"/>
    <cellStyle name="Comma 90 2 2" xfId="1719"/>
    <cellStyle name="Comma 90 3" xfId="1720"/>
    <cellStyle name="Comma 91" xfId="1721"/>
    <cellStyle name="Comma 91 2" xfId="1722"/>
    <cellStyle name="Comma 91 2 2" xfId="1723"/>
    <cellStyle name="Comma 91 3" xfId="1724"/>
    <cellStyle name="Comma 92" xfId="1725"/>
    <cellStyle name="Comma 92 2" xfId="1726"/>
    <cellStyle name="Comma 92 2 2" xfId="1727"/>
    <cellStyle name="Comma 92 3" xfId="1728"/>
    <cellStyle name="Comma 93" xfId="1729"/>
    <cellStyle name="Comma 93 2" xfId="1730"/>
    <cellStyle name="Comma 94" xfId="1731"/>
    <cellStyle name="Comma 94 2" xfId="1732"/>
    <cellStyle name="Comma 95" xfId="1733"/>
    <cellStyle name="Comma 95 2" xfId="1734"/>
    <cellStyle name="Comma 96" xfId="1735"/>
    <cellStyle name="Comma 96 2" xfId="1736"/>
    <cellStyle name="Comma 97" xfId="1737"/>
    <cellStyle name="Comma 97 2" xfId="1738"/>
    <cellStyle name="Comma 98" xfId="1739"/>
    <cellStyle name="Comma 98 2" xfId="1740"/>
    <cellStyle name="Comma 99" xfId="1741"/>
    <cellStyle name="Comma 99 2" xfId="1742"/>
    <cellStyle name="Currency 10" xfId="1743"/>
    <cellStyle name="Currency 10 2" xfId="1744"/>
    <cellStyle name="Currency 10 2 2" xfId="1745"/>
    <cellStyle name="Currency 11" xfId="1746"/>
    <cellStyle name="Currency 11 2" xfId="1747"/>
    <cellStyle name="Currency 12" xfId="1748"/>
    <cellStyle name="Currency 12 2" xfId="1749"/>
    <cellStyle name="Currency 13" xfId="1750"/>
    <cellStyle name="Currency 13 2" xfId="1751"/>
    <cellStyle name="Currency 14" xfId="1752"/>
    <cellStyle name="Currency 14 2" xfId="1753"/>
    <cellStyle name="Currency 15" xfId="1754"/>
    <cellStyle name="Currency 15 2" xfId="1755"/>
    <cellStyle name="Currency 15 2 2" xfId="1756"/>
    <cellStyle name="Currency 15 3" xfId="1757"/>
    <cellStyle name="Currency 16" xfId="1758"/>
    <cellStyle name="Currency 16 2" xfId="1759"/>
    <cellStyle name="Currency 17" xfId="1760"/>
    <cellStyle name="Currency 17 2" xfId="1761"/>
    <cellStyle name="Currency 17 2 2" xfId="1762"/>
    <cellStyle name="Currency 17 3" xfId="1763"/>
    <cellStyle name="Currency 18" xfId="1764"/>
    <cellStyle name="Currency 18 2" xfId="1765"/>
    <cellStyle name="Currency 18 2 2" xfId="1766"/>
    <cellStyle name="Currency 18 3" xfId="1767"/>
    <cellStyle name="Currency 19" xfId="1768"/>
    <cellStyle name="Currency 19 2" xfId="1769"/>
    <cellStyle name="Currency 19 2 2" xfId="1770"/>
    <cellStyle name="Currency 19 3" xfId="1771"/>
    <cellStyle name="Currency 2" xfId="1772"/>
    <cellStyle name="Currency 2 2" xfId="1773"/>
    <cellStyle name="Currency 2 2 2" xfId="1774"/>
    <cellStyle name="Currency 2 3" xfId="1775"/>
    <cellStyle name="Currency 2 3 2" xfId="1776"/>
    <cellStyle name="Currency 20" xfId="1777"/>
    <cellStyle name="Currency 20 2" xfId="1778"/>
    <cellStyle name="Currency 21" xfId="1779"/>
    <cellStyle name="Currency 21 2" xfId="1780"/>
    <cellStyle name="Currency 22" xfId="1781"/>
    <cellStyle name="Currency 22 2" xfId="1782"/>
    <cellStyle name="Currency 23" xfId="1783"/>
    <cellStyle name="Currency 23 2" xfId="1784"/>
    <cellStyle name="Currency 24" xfId="1785"/>
    <cellStyle name="Currency 24 2" xfId="1786"/>
    <cellStyle name="Currency 25" xfId="1787"/>
    <cellStyle name="Currency 25 2" xfId="1788"/>
    <cellStyle name="Currency 26" xfId="1789"/>
    <cellStyle name="Currency 26 2" xfId="1790"/>
    <cellStyle name="Currency 27" xfId="1791"/>
    <cellStyle name="Currency 27 2" xfId="1792"/>
    <cellStyle name="Currency 28" xfId="1793"/>
    <cellStyle name="Currency 28 2" xfId="1794"/>
    <cellStyle name="Currency 29" xfId="1795"/>
    <cellStyle name="Currency 29 2" xfId="1796"/>
    <cellStyle name="Currency 29 2 2" xfId="1797"/>
    <cellStyle name="Currency 29 3" xfId="1798"/>
    <cellStyle name="Currency 3" xfId="1799"/>
    <cellStyle name="Currency 3 2" xfId="1800"/>
    <cellStyle name="Currency 30" xfId="1801"/>
    <cellStyle name="Currency 30 2" xfId="1802"/>
    <cellStyle name="Currency 30 2 2" xfId="1803"/>
    <cellStyle name="Currency 30 3" xfId="1804"/>
    <cellStyle name="Currency 30 3 2" xfId="1805"/>
    <cellStyle name="Currency 30 3 2 2" xfId="1806"/>
    <cellStyle name="Currency 30 3 3" xfId="1807"/>
    <cellStyle name="Currency 30 4" xfId="1808"/>
    <cellStyle name="Currency 31" xfId="1809"/>
    <cellStyle name="Currency 31 2" xfId="1810"/>
    <cellStyle name="Currency 31 2 2" xfId="1811"/>
    <cellStyle name="Currency 31 3" xfId="1812"/>
    <cellStyle name="Currency 32" xfId="1813"/>
    <cellStyle name="Currency 32 2" xfId="1814"/>
    <cellStyle name="Currency 32 2 2" xfId="1815"/>
    <cellStyle name="Currency 32 3" xfId="1816"/>
    <cellStyle name="Currency 32 3 2" xfId="1817"/>
    <cellStyle name="Currency 32 3 2 2" xfId="1818"/>
    <cellStyle name="Currency 33" xfId="1819"/>
    <cellStyle name="Currency 33 2" xfId="1820"/>
    <cellStyle name="Currency 34" xfId="1821"/>
    <cellStyle name="Currency 34 2" xfId="1822"/>
    <cellStyle name="Currency 34 2 2" xfId="1823"/>
    <cellStyle name="Currency 35" xfId="1824"/>
    <cellStyle name="Currency 35 2" xfId="1825"/>
    <cellStyle name="Currency 36" xfId="1826"/>
    <cellStyle name="Currency 36 2" xfId="1827"/>
    <cellStyle name="Currency 37" xfId="1828"/>
    <cellStyle name="Currency 38" xfId="1829"/>
    <cellStyle name="Currency 39" xfId="1830"/>
    <cellStyle name="Currency 4" xfId="1831"/>
    <cellStyle name="Currency 4 2" xfId="1832"/>
    <cellStyle name="Currency 4 2 2" xfId="1833"/>
    <cellStyle name="Currency 4 3" xfId="1834"/>
    <cellStyle name="Currency 40" xfId="1835"/>
    <cellStyle name="Currency 41" xfId="1836"/>
    <cellStyle name="Currency 42" xfId="1837"/>
    <cellStyle name="Currency 42 2" xfId="1838"/>
    <cellStyle name="Currency 43" xfId="1839"/>
    <cellStyle name="Currency 43 2" xfId="1840"/>
    <cellStyle name="Currency 44" xfId="1841"/>
    <cellStyle name="Currency 45" xfId="52116"/>
    <cellStyle name="Currency 5" xfId="1842"/>
    <cellStyle name="Currency 5 2" xfId="1843"/>
    <cellStyle name="Currency 5 3" xfId="1844"/>
    <cellStyle name="Currency 5 4" xfId="1845"/>
    <cellStyle name="Currency 5 4 2" xfId="1846"/>
    <cellStyle name="Currency 5 5" xfId="1847"/>
    <cellStyle name="Currency 5 5 2" xfId="1848"/>
    <cellStyle name="Currency 6" xfId="1849"/>
    <cellStyle name="Currency 6 2" xfId="1850"/>
    <cellStyle name="Currency 7" xfId="1851"/>
    <cellStyle name="Currency 7 2" xfId="1852"/>
    <cellStyle name="Currency 7 2 2" xfId="1853"/>
    <cellStyle name="Currency 7 3" xfId="1854"/>
    <cellStyle name="Currency 7 3 2" xfId="1855"/>
    <cellStyle name="Currency 7 3 2 2" xfId="1856"/>
    <cellStyle name="Currency 7 3 3" xfId="1857"/>
    <cellStyle name="Currency 7 3 3 2" xfId="1858"/>
    <cellStyle name="Currency 7 3 4" xfId="1859"/>
    <cellStyle name="Currency 7 4" xfId="1860"/>
    <cellStyle name="Currency 8" xfId="1861"/>
    <cellStyle name="Currency 8 2" xfId="1862"/>
    <cellStyle name="Currency 9" xfId="1863"/>
    <cellStyle name="Currency 9 2" xfId="1864"/>
    <cellStyle name="Delete" xfId="1865"/>
    <cellStyle name="Delete 2" xfId="1866"/>
    <cellStyle name="Delete 2 2" xfId="1867"/>
    <cellStyle name="Delete 3" xfId="1868"/>
    <cellStyle name="Delete 3 2" xfId="1869"/>
    <cellStyle name="Delete 4" xfId="1870"/>
    <cellStyle name="Delta" xfId="1871"/>
    <cellStyle name="Delta 2" xfId="1872"/>
    <cellStyle name="Delta 2 10" xfId="1873"/>
    <cellStyle name="Delta 2 10 2" xfId="1874"/>
    <cellStyle name="Delta 2 11" xfId="1875"/>
    <cellStyle name="Delta 2 11 2" xfId="1876"/>
    <cellStyle name="Delta 2 12" xfId="1877"/>
    <cellStyle name="Delta 2 12 2" xfId="1878"/>
    <cellStyle name="Delta 2 13" xfId="1879"/>
    <cellStyle name="Delta 2 2" xfId="1880"/>
    <cellStyle name="Delta 2 2 2" xfId="1881"/>
    <cellStyle name="Delta 2 3" xfId="1882"/>
    <cellStyle name="Delta 2 3 2" xfId="1883"/>
    <cellStyle name="Delta 2 4" xfId="1884"/>
    <cellStyle name="Delta 2 4 2" xfId="1885"/>
    <cellStyle name="Delta 2 5" xfId="1886"/>
    <cellStyle name="Delta 2 5 2" xfId="1887"/>
    <cellStyle name="Delta 2 6" xfId="1888"/>
    <cellStyle name="Delta 2 6 2" xfId="1889"/>
    <cellStyle name="Delta 2 7" xfId="1890"/>
    <cellStyle name="Delta 2 7 2" xfId="1891"/>
    <cellStyle name="Delta 2 8" xfId="1892"/>
    <cellStyle name="Delta 2 8 2" xfId="1893"/>
    <cellStyle name="Delta 2 9" xfId="1894"/>
    <cellStyle name="Delta 2 9 2" xfId="1895"/>
    <cellStyle name="DL_#_0dp" xfId="1896"/>
    <cellStyle name="DM AtomHeader" xfId="1897"/>
    <cellStyle name="DM Date" xfId="1898"/>
    <cellStyle name="DM Date(U)" xfId="1899"/>
    <cellStyle name="DM range" xfId="1900"/>
    <cellStyle name="Empty_Cell" xfId="1901"/>
    <cellStyle name="Euro" xfId="1902"/>
    <cellStyle name="Euro 10" xfId="1903"/>
    <cellStyle name="Euro 10 2" xfId="1904"/>
    <cellStyle name="Euro 11" xfId="1905"/>
    <cellStyle name="Euro 11 2" xfId="1906"/>
    <cellStyle name="Euro 12" xfId="1907"/>
    <cellStyle name="Euro 12 2" xfId="1908"/>
    <cellStyle name="Euro 13" xfId="1909"/>
    <cellStyle name="Euro 13 2" xfId="1910"/>
    <cellStyle name="Euro 2" xfId="1911"/>
    <cellStyle name="Euro 2 2" xfId="1912"/>
    <cellStyle name="Euro 3" xfId="1913"/>
    <cellStyle name="Euro 3 2" xfId="1914"/>
    <cellStyle name="Euro 4" xfId="1915"/>
    <cellStyle name="Euro 4 2" xfId="1916"/>
    <cellStyle name="Euro 5" xfId="1917"/>
    <cellStyle name="Euro 5 2" xfId="1918"/>
    <cellStyle name="Euro 6" xfId="1919"/>
    <cellStyle name="Euro 6 2" xfId="1920"/>
    <cellStyle name="Euro 6 3" xfId="1921"/>
    <cellStyle name="Euro 7" xfId="1922"/>
    <cellStyle name="Euro 7 2" xfId="1923"/>
    <cellStyle name="Euro 8" xfId="1924"/>
    <cellStyle name="Euro 8 2" xfId="1925"/>
    <cellStyle name="Euro 9" xfId="1926"/>
    <cellStyle name="Euro 9 2" xfId="1927"/>
    <cellStyle name="Explanatory Text 2" xfId="1928"/>
    <cellStyle name="Explanatory Text 3" xfId="1929"/>
    <cellStyle name="Explanatory Text 4" xfId="1930"/>
    <cellStyle name="External" xfId="1931"/>
    <cellStyle name="External 10" xfId="1932"/>
    <cellStyle name="External 10 2" xfId="1933"/>
    <cellStyle name="External 11" xfId="1934"/>
    <cellStyle name="External 11 2" xfId="1935"/>
    <cellStyle name="External 12" xfId="1936"/>
    <cellStyle name="External 12 2" xfId="1937"/>
    <cellStyle name="External 13" xfId="1938"/>
    <cellStyle name="External 2" xfId="1939"/>
    <cellStyle name="External 2 2" xfId="1940"/>
    <cellStyle name="External 3" xfId="1941"/>
    <cellStyle name="External 3 2" xfId="1942"/>
    <cellStyle name="External 4" xfId="1943"/>
    <cellStyle name="External 4 2" xfId="1944"/>
    <cellStyle name="External 5" xfId="1945"/>
    <cellStyle name="External 5 2" xfId="1946"/>
    <cellStyle name="External 6" xfId="1947"/>
    <cellStyle name="External 6 2" xfId="1948"/>
    <cellStyle name="External 7" xfId="1949"/>
    <cellStyle name="External 7 2" xfId="1950"/>
    <cellStyle name="External 8" xfId="1951"/>
    <cellStyle name="External 8 2" xfId="1952"/>
    <cellStyle name="External 9" xfId="1953"/>
    <cellStyle name="External 9 2" xfId="1954"/>
    <cellStyle name="Flag" xfId="1955"/>
    <cellStyle name="Flag 10" xfId="1956"/>
    <cellStyle name="Flag 10 2" xfId="1957"/>
    <cellStyle name="Flag 11" xfId="1958"/>
    <cellStyle name="Flag 11 2" xfId="1959"/>
    <cellStyle name="Flag 12" xfId="1960"/>
    <cellStyle name="Flag 12 2" xfId="1961"/>
    <cellStyle name="Flag 13" xfId="1962"/>
    <cellStyle name="Flag 2" xfId="1963"/>
    <cellStyle name="Flag 2 2" xfId="1964"/>
    <cellStyle name="Flag 3" xfId="1965"/>
    <cellStyle name="Flag 3 2" xfId="1966"/>
    <cellStyle name="Flag 4" xfId="1967"/>
    <cellStyle name="Flag 4 2" xfId="1968"/>
    <cellStyle name="Flag 5" xfId="1969"/>
    <cellStyle name="Flag 5 2" xfId="1970"/>
    <cellStyle name="Flag 6" xfId="1971"/>
    <cellStyle name="Flag 6 2" xfId="1972"/>
    <cellStyle name="Flag 7" xfId="1973"/>
    <cellStyle name="Flag 7 2" xfId="1974"/>
    <cellStyle name="Flag 8" xfId="1975"/>
    <cellStyle name="Flag 8 2" xfId="1976"/>
    <cellStyle name="Flag 9" xfId="1977"/>
    <cellStyle name="Flag 9 2" xfId="1978"/>
    <cellStyle name="Followed Hyperlink 2" xfId="1979"/>
    <cellStyle name="GEN_Heading 1" xfId="1980"/>
    <cellStyle name="Good 2" xfId="1981"/>
    <cellStyle name="Good 3" xfId="1982"/>
    <cellStyle name="Good 4" xfId="1983"/>
    <cellStyle name="H_Date" xfId="1984"/>
    <cellStyle name="H_Date_CFSP CPA model 20060613 v82" xfId="1985"/>
    <cellStyle name="H_Date_CFSP CPA model 20060613 v82 2" xfId="1986"/>
    <cellStyle name="H_Date_CFSP CPA model 20060613 v82 2 2" xfId="1987"/>
    <cellStyle name="H_Date_CFSP CPA model 20060613 v82 3" xfId="1988"/>
    <cellStyle name="H_Date_CFSP CPA model 20060613 v82 3 2" xfId="1989"/>
    <cellStyle name="Hardcode" xfId="1990"/>
    <cellStyle name="Header1" xfId="1991"/>
    <cellStyle name="Header2" xfId="1992"/>
    <cellStyle name="Header3" xfId="1993"/>
    <cellStyle name="Heading" xfId="9"/>
    <cellStyle name="Heading 1 2" xfId="1994"/>
    <cellStyle name="Heading 1 3" xfId="1995"/>
    <cellStyle name="Heading 1 4" xfId="1996"/>
    <cellStyle name="Heading 1 5" xfId="1997"/>
    <cellStyle name="Heading 2 10" xfId="1998"/>
    <cellStyle name="Heading 2 11" xfId="1999"/>
    <cellStyle name="Heading 2 12" xfId="2000"/>
    <cellStyle name="Heading 2 13" xfId="2001"/>
    <cellStyle name="Heading 2 14" xfId="2002"/>
    <cellStyle name="Heading 2 15" xfId="2003"/>
    <cellStyle name="Heading 2 16" xfId="2004"/>
    <cellStyle name="Heading 2 17" xfId="2005"/>
    <cellStyle name="Heading 2 18" xfId="2006"/>
    <cellStyle name="Heading 2 19" xfId="2007"/>
    <cellStyle name="Heading 2 2" xfId="2008"/>
    <cellStyle name="Heading 2 20" xfId="2009"/>
    <cellStyle name="Heading 2 21" xfId="2010"/>
    <cellStyle name="Heading 2 22" xfId="2011"/>
    <cellStyle name="Heading 2 23" xfId="2012"/>
    <cellStyle name="Heading 2 24" xfId="2013"/>
    <cellStyle name="Heading 2 25" xfId="2014"/>
    <cellStyle name="Heading 2 26" xfId="2015"/>
    <cellStyle name="Heading 2 27" xfId="2016"/>
    <cellStyle name="Heading 2 28" xfId="2017"/>
    <cellStyle name="Heading 2 29" xfId="2018"/>
    <cellStyle name="Heading 2 3" xfId="2019"/>
    <cellStyle name="Heading 2 3 2" xfId="2020"/>
    <cellStyle name="Heading 2 30" xfId="2021"/>
    <cellStyle name="Heading 2 31" xfId="2022"/>
    <cellStyle name="Heading 2 32" xfId="2023"/>
    <cellStyle name="Heading 2 33" xfId="2024"/>
    <cellStyle name="Heading 2 34" xfId="2025"/>
    <cellStyle name="Heading 2 35" xfId="2026"/>
    <cellStyle name="Heading 2 36" xfId="2027"/>
    <cellStyle name="Heading 2 37" xfId="2028"/>
    <cellStyle name="Heading 2 38" xfId="2029"/>
    <cellStyle name="Heading 2 39" xfId="2030"/>
    <cellStyle name="Heading 2 4" xfId="2031"/>
    <cellStyle name="Heading 2 40" xfId="2032"/>
    <cellStyle name="Heading 2 5" xfId="2033"/>
    <cellStyle name="Heading 2 6" xfId="2034"/>
    <cellStyle name="Heading 2 7" xfId="2035"/>
    <cellStyle name="Heading 2 8" xfId="2036"/>
    <cellStyle name="Heading 2 9" xfId="2037"/>
    <cellStyle name="Heading 3 10" xfId="2038"/>
    <cellStyle name="Heading 3 11" xfId="2039"/>
    <cellStyle name="Heading 3 12" xfId="2040"/>
    <cellStyle name="Heading 3 13" xfId="2041"/>
    <cellStyle name="Heading 3 14" xfId="2042"/>
    <cellStyle name="Heading 3 15" xfId="2043"/>
    <cellStyle name="Heading 3 16" xfId="2044"/>
    <cellStyle name="Heading 3 17" xfId="2045"/>
    <cellStyle name="Heading 3 18" xfId="2046"/>
    <cellStyle name="Heading 3 19" xfId="2047"/>
    <cellStyle name="Heading 3 2" xfId="2048"/>
    <cellStyle name="Heading 3 2 2" xfId="2049"/>
    <cellStyle name="Heading 3 20" xfId="2050"/>
    <cellStyle name="Heading 3 21" xfId="2051"/>
    <cellStyle name="Heading 3 22" xfId="2052"/>
    <cellStyle name="Heading 3 23" xfId="2053"/>
    <cellStyle name="Heading 3 24" xfId="2054"/>
    <cellStyle name="Heading 3 25" xfId="2055"/>
    <cellStyle name="Heading 3 26" xfId="2056"/>
    <cellStyle name="Heading 3 27" xfId="2057"/>
    <cellStyle name="Heading 3 28" xfId="2058"/>
    <cellStyle name="Heading 3 29" xfId="2059"/>
    <cellStyle name="Heading 3 3" xfId="2060"/>
    <cellStyle name="Heading 3 3 2" xfId="2061"/>
    <cellStyle name="Heading 3 30" xfId="2062"/>
    <cellStyle name="Heading 3 31" xfId="2063"/>
    <cellStyle name="Heading 3 32" xfId="2064"/>
    <cellStyle name="Heading 3 33" xfId="2065"/>
    <cellStyle name="Heading 3 34" xfId="2066"/>
    <cellStyle name="Heading 3 35" xfId="2067"/>
    <cellStyle name="Heading 3 36" xfId="2068"/>
    <cellStyle name="Heading 3 37" xfId="2069"/>
    <cellStyle name="Heading 3 38" xfId="2070"/>
    <cellStyle name="Heading 3 39" xfId="2071"/>
    <cellStyle name="Heading 3 4" xfId="2072"/>
    <cellStyle name="Heading 3 40" xfId="2073"/>
    <cellStyle name="Heading 3 41" xfId="2074"/>
    <cellStyle name="Heading 3 5" xfId="2075"/>
    <cellStyle name="Heading 3 6" xfId="2076"/>
    <cellStyle name="Heading 3 7" xfId="2077"/>
    <cellStyle name="Heading 3 8" xfId="2078"/>
    <cellStyle name="Heading 3 9" xfId="2079"/>
    <cellStyle name="Heading 4 10" xfId="2080"/>
    <cellStyle name="Heading 4 11" xfId="2081"/>
    <cellStyle name="Heading 4 12" xfId="2082"/>
    <cellStyle name="Heading 4 13" xfId="2083"/>
    <cellStyle name="Heading 4 14" xfId="2084"/>
    <cellStyle name="Heading 4 15" xfId="2085"/>
    <cellStyle name="Heading 4 16" xfId="2086"/>
    <cellStyle name="Heading 4 17" xfId="2087"/>
    <cellStyle name="Heading 4 18" xfId="2088"/>
    <cellStyle name="Heading 4 19" xfId="2089"/>
    <cellStyle name="Heading 4 2" xfId="2090"/>
    <cellStyle name="Heading 4 20" xfId="2091"/>
    <cellStyle name="Heading 4 21" xfId="2092"/>
    <cellStyle name="Heading 4 22" xfId="2093"/>
    <cellStyle name="Heading 4 23" xfId="2094"/>
    <cellStyle name="Heading 4 24" xfId="2095"/>
    <cellStyle name="Heading 4 25" xfId="2096"/>
    <cellStyle name="Heading 4 26" xfId="2097"/>
    <cellStyle name="Heading 4 27" xfId="2098"/>
    <cellStyle name="Heading 4 28" xfId="2099"/>
    <cellStyle name="Heading 4 29" xfId="2100"/>
    <cellStyle name="Heading 4 3" xfId="2101"/>
    <cellStyle name="Heading 4 3 2" xfId="2102"/>
    <cellStyle name="Heading 4 30" xfId="2103"/>
    <cellStyle name="Heading 4 31" xfId="2104"/>
    <cellStyle name="Heading 4 32" xfId="2105"/>
    <cellStyle name="Heading 4 33" xfId="2106"/>
    <cellStyle name="Heading 4 34" xfId="2107"/>
    <cellStyle name="Heading 4 35" xfId="2108"/>
    <cellStyle name="Heading 4 36" xfId="2109"/>
    <cellStyle name="Heading 4 37" xfId="2110"/>
    <cellStyle name="Heading 4 38" xfId="2111"/>
    <cellStyle name="Heading 4 39" xfId="2112"/>
    <cellStyle name="Heading 4 4" xfId="2113"/>
    <cellStyle name="Heading 4 40" xfId="2114"/>
    <cellStyle name="Heading 4 41" xfId="2115"/>
    <cellStyle name="Heading 4 5" xfId="2116"/>
    <cellStyle name="Heading 4 6" xfId="2117"/>
    <cellStyle name="Heading 4 7" xfId="2118"/>
    <cellStyle name="Heading 4 8" xfId="2119"/>
    <cellStyle name="Heading 4 9" xfId="2120"/>
    <cellStyle name="Heading1" xfId="2121"/>
    <cellStyle name="Hyperlink" xfId="3" builtinId="8"/>
    <cellStyle name="Hyperlink 10" xfId="2122"/>
    <cellStyle name="Hyperlink 11" xfId="2123"/>
    <cellStyle name="Hyperlink 2" xfId="2124"/>
    <cellStyle name="Hyperlink 2 2" xfId="2125"/>
    <cellStyle name="Hyperlink 2 2 2" xfId="2126"/>
    <cellStyle name="Hyperlink 2 3" xfId="2127"/>
    <cellStyle name="Hyperlink 2 4" xfId="2128"/>
    <cellStyle name="Hyperlink 3" xfId="2129"/>
    <cellStyle name="Hyperlink 3 2" xfId="2130"/>
    <cellStyle name="Hyperlink 4" xfId="2131"/>
    <cellStyle name="Hyperlink 5" xfId="2132"/>
    <cellStyle name="Hyperlink 6" xfId="2133"/>
    <cellStyle name="Hyperlink 7" xfId="2134"/>
    <cellStyle name="Hyperlink 8" xfId="2135"/>
    <cellStyle name="Hyperlink 9" xfId="2136"/>
    <cellStyle name="Hyperlink Arrow" xfId="2137"/>
    <cellStyle name="Hyperlink Arrow 2" xfId="2138"/>
    <cellStyle name="Hyperlink Text" xfId="2139"/>
    <cellStyle name="Hyperlink Text 2" xfId="2140"/>
    <cellStyle name="Hyperlinks" xfId="8"/>
    <cellStyle name="I_#_0dp" xfId="2141"/>
    <cellStyle name="I_#_0dp 10" xfId="2142"/>
    <cellStyle name="I_#_0dp 10 2" xfId="2143"/>
    <cellStyle name="I_#_0dp 11" xfId="2144"/>
    <cellStyle name="I_#_0dp 11 2" xfId="2145"/>
    <cellStyle name="I_#_0dp 12" xfId="2146"/>
    <cellStyle name="I_#_0dp 12 2" xfId="2147"/>
    <cellStyle name="I_#_0dp 13" xfId="2148"/>
    <cellStyle name="I_#_0dp 2" xfId="2149"/>
    <cellStyle name="I_#_0dp 2 2" xfId="2150"/>
    <cellStyle name="I_#_0dp 3" xfId="2151"/>
    <cellStyle name="I_#_0dp 3 2" xfId="2152"/>
    <cellStyle name="I_#_0dp 4" xfId="2153"/>
    <cellStyle name="I_#_0dp 4 2" xfId="2154"/>
    <cellStyle name="I_#_0dp 5" xfId="2155"/>
    <cellStyle name="I_#_0dp 5 2" xfId="2156"/>
    <cellStyle name="I_#_0dp 6" xfId="2157"/>
    <cellStyle name="I_#_0dp 6 2" xfId="2158"/>
    <cellStyle name="I_#_0dp 7" xfId="2159"/>
    <cellStyle name="I_#_0dp 7 2" xfId="2160"/>
    <cellStyle name="I_#_0dp 8" xfId="2161"/>
    <cellStyle name="I_#_0dp 8 2" xfId="2162"/>
    <cellStyle name="I_#_0dp 9" xfId="2163"/>
    <cellStyle name="I_#_0dp 9 2" xfId="2164"/>
    <cellStyle name="I_#_1dp" xfId="2165"/>
    <cellStyle name="I_#_1dp 10" xfId="2166"/>
    <cellStyle name="I_#_1dp 10 2" xfId="2167"/>
    <cellStyle name="I_#_1dp 11" xfId="2168"/>
    <cellStyle name="I_#_1dp 11 2" xfId="2169"/>
    <cellStyle name="I_#_1dp 12" xfId="2170"/>
    <cellStyle name="I_#_1dp 12 2" xfId="2171"/>
    <cellStyle name="I_#_1dp 13" xfId="2172"/>
    <cellStyle name="I_#_1dp 2" xfId="2173"/>
    <cellStyle name="I_#_1dp 2 2" xfId="2174"/>
    <cellStyle name="I_#_1dp 3" xfId="2175"/>
    <cellStyle name="I_#_1dp 3 2" xfId="2176"/>
    <cellStyle name="I_#_1dp 4" xfId="2177"/>
    <cellStyle name="I_#_1dp 4 2" xfId="2178"/>
    <cellStyle name="I_#_1dp 5" xfId="2179"/>
    <cellStyle name="I_#_1dp 5 2" xfId="2180"/>
    <cellStyle name="I_#_1dp 6" xfId="2181"/>
    <cellStyle name="I_#_1dp 6 2" xfId="2182"/>
    <cellStyle name="I_#_1dp 7" xfId="2183"/>
    <cellStyle name="I_#_1dp 7 2" xfId="2184"/>
    <cellStyle name="I_#_1dp 8" xfId="2185"/>
    <cellStyle name="I_#_1dp 8 2" xfId="2186"/>
    <cellStyle name="I_#_1dp 9" xfId="2187"/>
    <cellStyle name="I_#_1dp 9 2" xfId="2188"/>
    <cellStyle name="I_#_2dp" xfId="2189"/>
    <cellStyle name="I_#_2dp 10" xfId="2190"/>
    <cellStyle name="I_#_2dp 10 2" xfId="2191"/>
    <cellStyle name="I_#_2dp 11" xfId="2192"/>
    <cellStyle name="I_#_2dp 11 2" xfId="2193"/>
    <cellStyle name="I_#_2dp 12" xfId="2194"/>
    <cellStyle name="I_#_2dp 12 2" xfId="2195"/>
    <cellStyle name="I_#_2dp 13" xfId="2196"/>
    <cellStyle name="I_#_2dp 2" xfId="2197"/>
    <cellStyle name="I_#_2dp 2 2" xfId="2198"/>
    <cellStyle name="I_#_2dp 3" xfId="2199"/>
    <cellStyle name="I_#_2dp 3 2" xfId="2200"/>
    <cellStyle name="I_#_2dp 4" xfId="2201"/>
    <cellStyle name="I_#_2dp 4 2" xfId="2202"/>
    <cellStyle name="I_#_2dp 5" xfId="2203"/>
    <cellStyle name="I_#_2dp 5 2" xfId="2204"/>
    <cellStyle name="I_#_2dp 6" xfId="2205"/>
    <cellStyle name="I_#_2dp 6 2" xfId="2206"/>
    <cellStyle name="I_#_2dp 7" xfId="2207"/>
    <cellStyle name="I_#_2dp 7 2" xfId="2208"/>
    <cellStyle name="I_#_2dp 8" xfId="2209"/>
    <cellStyle name="I_#_2dp 8 2" xfId="2210"/>
    <cellStyle name="I_#_2dp 9" xfId="2211"/>
    <cellStyle name="I_#_2dp 9 2" xfId="2212"/>
    <cellStyle name="I_#_4dp" xfId="2213"/>
    <cellStyle name="I_#_4dp 10" xfId="2214"/>
    <cellStyle name="I_#_4dp 10 2" xfId="2215"/>
    <cellStyle name="I_#_4dp 11" xfId="2216"/>
    <cellStyle name="I_#_4dp 11 2" xfId="2217"/>
    <cellStyle name="I_#_4dp 12" xfId="2218"/>
    <cellStyle name="I_#_4dp 12 2" xfId="2219"/>
    <cellStyle name="I_#_4dp 13" xfId="2220"/>
    <cellStyle name="I_#_4dp 2" xfId="2221"/>
    <cellStyle name="I_#_4dp 2 2" xfId="2222"/>
    <cellStyle name="I_#_4dp 3" xfId="2223"/>
    <cellStyle name="I_#_4dp 3 2" xfId="2224"/>
    <cellStyle name="I_#_4dp 4" xfId="2225"/>
    <cellStyle name="I_#_4dp 4 2" xfId="2226"/>
    <cellStyle name="I_#_4dp 5" xfId="2227"/>
    <cellStyle name="I_#_4dp 5 2" xfId="2228"/>
    <cellStyle name="I_#_4dp 6" xfId="2229"/>
    <cellStyle name="I_#_4dp 6 2" xfId="2230"/>
    <cellStyle name="I_#_4dp 7" xfId="2231"/>
    <cellStyle name="I_#_4dp 7 2" xfId="2232"/>
    <cellStyle name="I_#_4dp 8" xfId="2233"/>
    <cellStyle name="I_#_4dp 8 2" xfId="2234"/>
    <cellStyle name="I_#_4dp 9" xfId="2235"/>
    <cellStyle name="I_#_4dp 9 2" xfId="2236"/>
    <cellStyle name="I_%_0dp" xfId="2237"/>
    <cellStyle name="I_%_0dp 10" xfId="2238"/>
    <cellStyle name="I_%_0dp 10 2" xfId="2239"/>
    <cellStyle name="I_%_0dp 11" xfId="2240"/>
    <cellStyle name="I_%_0dp 11 2" xfId="2241"/>
    <cellStyle name="I_%_0dp 12" xfId="2242"/>
    <cellStyle name="I_%_0dp 12 2" xfId="2243"/>
    <cellStyle name="I_%_0dp 13" xfId="2244"/>
    <cellStyle name="I_%_0dp 2" xfId="2245"/>
    <cellStyle name="I_%_0dp 2 2" xfId="2246"/>
    <cellStyle name="I_%_0dp 3" xfId="2247"/>
    <cellStyle name="I_%_0dp 3 2" xfId="2248"/>
    <cellStyle name="I_%_0dp 4" xfId="2249"/>
    <cellStyle name="I_%_0dp 4 2" xfId="2250"/>
    <cellStyle name="I_%_0dp 5" xfId="2251"/>
    <cellStyle name="I_%_0dp 5 2" xfId="2252"/>
    <cellStyle name="I_%_0dp 6" xfId="2253"/>
    <cellStyle name="I_%_0dp 6 2" xfId="2254"/>
    <cellStyle name="I_%_0dp 7" xfId="2255"/>
    <cellStyle name="I_%_0dp 7 2" xfId="2256"/>
    <cellStyle name="I_%_0dp 8" xfId="2257"/>
    <cellStyle name="I_%_0dp 8 2" xfId="2258"/>
    <cellStyle name="I_%_0dp 9" xfId="2259"/>
    <cellStyle name="I_%_0dp 9 2" xfId="2260"/>
    <cellStyle name="I_%_1dp" xfId="2261"/>
    <cellStyle name="I_%_1dp 10" xfId="2262"/>
    <cellStyle name="I_%_1dp 10 2" xfId="2263"/>
    <cellStyle name="I_%_1dp 11" xfId="2264"/>
    <cellStyle name="I_%_1dp 11 2" xfId="2265"/>
    <cellStyle name="I_%_1dp 12" xfId="2266"/>
    <cellStyle name="I_%_1dp 12 2" xfId="2267"/>
    <cellStyle name="I_%_1dp 13" xfId="2268"/>
    <cellStyle name="I_%_1dp 2" xfId="2269"/>
    <cellStyle name="I_%_1dp 2 2" xfId="2270"/>
    <cellStyle name="I_%_1dp 3" xfId="2271"/>
    <cellStyle name="I_%_1dp 3 2" xfId="2272"/>
    <cellStyle name="I_%_1dp 4" xfId="2273"/>
    <cellStyle name="I_%_1dp 4 2" xfId="2274"/>
    <cellStyle name="I_%_1dp 5" xfId="2275"/>
    <cellStyle name="I_%_1dp 5 2" xfId="2276"/>
    <cellStyle name="I_%_1dp 6" xfId="2277"/>
    <cellStyle name="I_%_1dp 6 2" xfId="2278"/>
    <cellStyle name="I_%_1dp 7" xfId="2279"/>
    <cellStyle name="I_%_1dp 7 2" xfId="2280"/>
    <cellStyle name="I_%_1dp 8" xfId="2281"/>
    <cellStyle name="I_%_1dp 8 2" xfId="2282"/>
    <cellStyle name="I_%_1dp 9" xfId="2283"/>
    <cellStyle name="I_%_1dp 9 2" xfId="2284"/>
    <cellStyle name="I_%_2dp" xfId="2285"/>
    <cellStyle name="I_%_2dp 10" xfId="2286"/>
    <cellStyle name="I_%_2dp 10 2" xfId="2287"/>
    <cellStyle name="I_%_2dp 11" xfId="2288"/>
    <cellStyle name="I_%_2dp 11 2" xfId="2289"/>
    <cellStyle name="I_%_2dp 12" xfId="2290"/>
    <cellStyle name="I_%_2dp 12 2" xfId="2291"/>
    <cellStyle name="I_%_2dp 13" xfId="2292"/>
    <cellStyle name="I_%_2dp 2" xfId="2293"/>
    <cellStyle name="I_%_2dp 2 2" xfId="2294"/>
    <cellStyle name="I_%_2dp 3" xfId="2295"/>
    <cellStyle name="I_%_2dp 3 2" xfId="2296"/>
    <cellStyle name="I_%_2dp 4" xfId="2297"/>
    <cellStyle name="I_%_2dp 4 2" xfId="2298"/>
    <cellStyle name="I_%_2dp 5" xfId="2299"/>
    <cellStyle name="I_%_2dp 5 2" xfId="2300"/>
    <cellStyle name="I_%_2dp 6" xfId="2301"/>
    <cellStyle name="I_%_2dp 6 2" xfId="2302"/>
    <cellStyle name="I_%_2dp 7" xfId="2303"/>
    <cellStyle name="I_%_2dp 7 2" xfId="2304"/>
    <cellStyle name="I_%_2dp 8" xfId="2305"/>
    <cellStyle name="I_%_2dp 8 2" xfId="2306"/>
    <cellStyle name="I_%_2dp 9" xfId="2307"/>
    <cellStyle name="I_%_2dp 9 2" xfId="2308"/>
    <cellStyle name="I_%_3dp" xfId="2309"/>
    <cellStyle name="I_%_3dp 10" xfId="2310"/>
    <cellStyle name="I_%_3dp 10 2" xfId="2311"/>
    <cellStyle name="I_%_3dp 11" xfId="2312"/>
    <cellStyle name="I_%_3dp 11 2" xfId="2313"/>
    <cellStyle name="I_%_3dp 12" xfId="2314"/>
    <cellStyle name="I_%_3dp 12 2" xfId="2315"/>
    <cellStyle name="I_%_3dp 13" xfId="2316"/>
    <cellStyle name="I_%_3dp 2" xfId="2317"/>
    <cellStyle name="I_%_3dp 2 2" xfId="2318"/>
    <cellStyle name="I_%_3dp 3" xfId="2319"/>
    <cellStyle name="I_%_3dp 3 2" xfId="2320"/>
    <cellStyle name="I_%_3dp 4" xfId="2321"/>
    <cellStyle name="I_%_3dp 4 2" xfId="2322"/>
    <cellStyle name="I_%_3dp 5" xfId="2323"/>
    <cellStyle name="I_%_3dp 5 2" xfId="2324"/>
    <cellStyle name="I_%_3dp 6" xfId="2325"/>
    <cellStyle name="I_%_3dp 6 2" xfId="2326"/>
    <cellStyle name="I_%_3dp 7" xfId="2327"/>
    <cellStyle name="I_%_3dp 7 2" xfId="2328"/>
    <cellStyle name="I_%_3dp 8" xfId="2329"/>
    <cellStyle name="I_%_3dp 8 2" xfId="2330"/>
    <cellStyle name="I_%_3dp 9" xfId="2331"/>
    <cellStyle name="I_%_3dp 9 2" xfId="2332"/>
    <cellStyle name="I_%_4dp" xfId="2333"/>
    <cellStyle name="I_%_4dp 10" xfId="2334"/>
    <cellStyle name="I_%_4dp 10 2" xfId="2335"/>
    <cellStyle name="I_%_4dp 11" xfId="2336"/>
    <cellStyle name="I_%_4dp 11 2" xfId="2337"/>
    <cellStyle name="I_%_4dp 12" xfId="2338"/>
    <cellStyle name="I_%_4dp 12 2" xfId="2339"/>
    <cellStyle name="I_%_4dp 13" xfId="2340"/>
    <cellStyle name="I_%_4dp 2" xfId="2341"/>
    <cellStyle name="I_%_4dp 2 2" xfId="2342"/>
    <cellStyle name="I_%_4dp 3" xfId="2343"/>
    <cellStyle name="I_%_4dp 3 2" xfId="2344"/>
    <cellStyle name="I_%_4dp 4" xfId="2345"/>
    <cellStyle name="I_%_4dp 4 2" xfId="2346"/>
    <cellStyle name="I_%_4dp 5" xfId="2347"/>
    <cellStyle name="I_%_4dp 5 2" xfId="2348"/>
    <cellStyle name="I_%_4dp 6" xfId="2349"/>
    <cellStyle name="I_%_4dp 6 2" xfId="2350"/>
    <cellStyle name="I_%_4dp 7" xfId="2351"/>
    <cellStyle name="I_%_4dp 7 2" xfId="2352"/>
    <cellStyle name="I_%_4dp 8" xfId="2353"/>
    <cellStyle name="I_%_4dp 8 2" xfId="2354"/>
    <cellStyle name="I_%_4dp 9" xfId="2355"/>
    <cellStyle name="I_%_4dp 9 2" xfId="2356"/>
    <cellStyle name="I_Comment" xfId="2357"/>
    <cellStyle name="I_Comment 10" xfId="2358"/>
    <cellStyle name="I_Comment 10 2" xfId="2359"/>
    <cellStyle name="I_Comment 11" xfId="2360"/>
    <cellStyle name="I_Comment 11 2" xfId="2361"/>
    <cellStyle name="I_Comment 12" xfId="2362"/>
    <cellStyle name="I_Comment 12 2" xfId="2363"/>
    <cellStyle name="I_Comment 13" xfId="2364"/>
    <cellStyle name="I_Comment 13 2" xfId="2365"/>
    <cellStyle name="I_Comment 14" xfId="2366"/>
    <cellStyle name="I_Comment 2" xfId="2367"/>
    <cellStyle name="I_Comment 2 10" xfId="2368"/>
    <cellStyle name="I_Comment 2 10 2" xfId="2369"/>
    <cellStyle name="I_Comment 2 11" xfId="2370"/>
    <cellStyle name="I_Comment 2 11 2" xfId="2371"/>
    <cellStyle name="I_Comment 2 12" xfId="2372"/>
    <cellStyle name="I_Comment 2 12 2" xfId="2373"/>
    <cellStyle name="I_Comment 2 13" xfId="2374"/>
    <cellStyle name="I_Comment 2 2" xfId="2375"/>
    <cellStyle name="I_Comment 2 2 2" xfId="2376"/>
    <cellStyle name="I_Comment 2 3" xfId="2377"/>
    <cellStyle name="I_Comment 2 3 2" xfId="2378"/>
    <cellStyle name="I_Comment 2 4" xfId="2379"/>
    <cellStyle name="I_Comment 2 4 2" xfId="2380"/>
    <cellStyle name="I_Comment 2 5" xfId="2381"/>
    <cellStyle name="I_Comment 2 5 2" xfId="2382"/>
    <cellStyle name="I_Comment 2 6" xfId="2383"/>
    <cellStyle name="I_Comment 2 6 2" xfId="2384"/>
    <cellStyle name="I_Comment 2 7" xfId="2385"/>
    <cellStyle name="I_Comment 2 7 2" xfId="2386"/>
    <cellStyle name="I_Comment 2 8" xfId="2387"/>
    <cellStyle name="I_Comment 2 8 2" xfId="2388"/>
    <cellStyle name="I_Comment 2 9" xfId="2389"/>
    <cellStyle name="I_Comment 2 9 2" xfId="2390"/>
    <cellStyle name="I_Comment 3" xfId="2391"/>
    <cellStyle name="I_Comment 3 2" xfId="2392"/>
    <cellStyle name="I_Comment 4" xfId="2393"/>
    <cellStyle name="I_Comment 4 2" xfId="2394"/>
    <cellStyle name="I_Comment 5" xfId="2395"/>
    <cellStyle name="I_Comment 5 2" xfId="2396"/>
    <cellStyle name="I_Comment 6" xfId="2397"/>
    <cellStyle name="I_Comment 6 2" xfId="2398"/>
    <cellStyle name="I_Comment 7" xfId="2399"/>
    <cellStyle name="I_Comment 7 2" xfId="2400"/>
    <cellStyle name="I_Comment 8" xfId="2401"/>
    <cellStyle name="I_Comment 8 2" xfId="2402"/>
    <cellStyle name="I_Comment 9" xfId="2403"/>
    <cellStyle name="I_Comment 9 2" xfId="2404"/>
    <cellStyle name="I_Date" xfId="2405"/>
    <cellStyle name="I_Date 10" xfId="2406"/>
    <cellStyle name="I_Date 10 2" xfId="2407"/>
    <cellStyle name="I_Date 11" xfId="2408"/>
    <cellStyle name="I_Date 11 2" xfId="2409"/>
    <cellStyle name="I_Date 12" xfId="2410"/>
    <cellStyle name="I_Date 12 2" xfId="2411"/>
    <cellStyle name="I_Date 13" xfId="2412"/>
    <cellStyle name="I_Date 2" xfId="2413"/>
    <cellStyle name="I_Date 2 2" xfId="2414"/>
    <cellStyle name="I_Date 3" xfId="2415"/>
    <cellStyle name="I_Date 3 2" xfId="2416"/>
    <cellStyle name="I_Date 4" xfId="2417"/>
    <cellStyle name="I_Date 4 2" xfId="2418"/>
    <cellStyle name="I_Date 5" xfId="2419"/>
    <cellStyle name="I_Date 5 2" xfId="2420"/>
    <cellStyle name="I_Date 6" xfId="2421"/>
    <cellStyle name="I_Date 6 2" xfId="2422"/>
    <cellStyle name="I_Date 7" xfId="2423"/>
    <cellStyle name="I_Date 7 2" xfId="2424"/>
    <cellStyle name="I_Date 8" xfId="2425"/>
    <cellStyle name="I_Date 8 2" xfId="2426"/>
    <cellStyle name="I_Date 9" xfId="2427"/>
    <cellStyle name="I_Date 9 2" xfId="2428"/>
    <cellStyle name="I_Date_CFSP CPA model 20060613 v82" xfId="2429"/>
    <cellStyle name="I_Date_CFSP CPA model 20060613 v82 10" xfId="2430"/>
    <cellStyle name="I_Date_CFSP CPA model 20060613 v82 10 2" xfId="2431"/>
    <cellStyle name="I_Date_CFSP CPA model 20060613 v82 10 2 2" xfId="2432"/>
    <cellStyle name="I_Date_CFSP CPA model 20060613 v82 10 2 2 2" xfId="2433"/>
    <cellStyle name="I_Date_CFSP CPA model 20060613 v82 10 2 3" xfId="2434"/>
    <cellStyle name="I_Date_CFSP CPA model 20060613 v82 10 2 3 2" xfId="2435"/>
    <cellStyle name="I_Date_CFSP CPA model 20060613 v82 10 3" xfId="2436"/>
    <cellStyle name="I_Date_CFSP CPA model 20060613 v82 10 3 2" xfId="2437"/>
    <cellStyle name="I_Date_CFSP CPA model 20060613 v82 10 4" xfId="2438"/>
    <cellStyle name="I_Date_CFSP CPA model 20060613 v82 10 4 2" xfId="2439"/>
    <cellStyle name="I_Date_CFSP CPA model 20060613 v82 11" xfId="2440"/>
    <cellStyle name="I_Date_CFSP CPA model 20060613 v82 11 2" xfId="2441"/>
    <cellStyle name="I_Date_CFSP CPA model 20060613 v82 11 2 2" xfId="2442"/>
    <cellStyle name="I_Date_CFSP CPA model 20060613 v82 11 2 2 2" xfId="2443"/>
    <cellStyle name="I_Date_CFSP CPA model 20060613 v82 11 2 3" xfId="2444"/>
    <cellStyle name="I_Date_CFSP CPA model 20060613 v82 11 2 3 2" xfId="2445"/>
    <cellStyle name="I_Date_CFSP CPA model 20060613 v82 11 3" xfId="2446"/>
    <cellStyle name="I_Date_CFSP CPA model 20060613 v82 11 3 2" xfId="2447"/>
    <cellStyle name="I_Date_CFSP CPA model 20060613 v82 11 4" xfId="2448"/>
    <cellStyle name="I_Date_CFSP CPA model 20060613 v82 11 4 2" xfId="2449"/>
    <cellStyle name="I_Date_CFSP CPA model 20060613 v82 12" xfId="2450"/>
    <cellStyle name="I_Date_CFSP CPA model 20060613 v82 12 2" xfId="2451"/>
    <cellStyle name="I_Date_CFSP CPA model 20060613 v82 12 2 2" xfId="2452"/>
    <cellStyle name="I_Date_CFSP CPA model 20060613 v82 12 2 2 2" xfId="2453"/>
    <cellStyle name="I_Date_CFSP CPA model 20060613 v82 12 2 3" xfId="2454"/>
    <cellStyle name="I_Date_CFSP CPA model 20060613 v82 12 2 3 2" xfId="2455"/>
    <cellStyle name="I_Date_CFSP CPA model 20060613 v82 12 3" xfId="2456"/>
    <cellStyle name="I_Date_CFSP CPA model 20060613 v82 12 3 2" xfId="2457"/>
    <cellStyle name="I_Date_CFSP CPA model 20060613 v82 12 4" xfId="2458"/>
    <cellStyle name="I_Date_CFSP CPA model 20060613 v82 12 4 2" xfId="2459"/>
    <cellStyle name="I_Date_CFSP CPA model 20060613 v82 13" xfId="2460"/>
    <cellStyle name="I_Date_CFSP CPA model 20060613 v82 13 2" xfId="2461"/>
    <cellStyle name="I_Date_CFSP CPA model 20060613 v82 13 2 2" xfId="2462"/>
    <cellStyle name="I_Date_CFSP CPA model 20060613 v82 13 3" xfId="2463"/>
    <cellStyle name="I_Date_CFSP CPA model 20060613 v82 13 3 2" xfId="2464"/>
    <cellStyle name="I_Date_CFSP CPA model 20060613 v82 14" xfId="2465"/>
    <cellStyle name="I_Date_CFSP CPA model 20060613 v82 14 2" xfId="2466"/>
    <cellStyle name="I_Date_CFSP CPA model 20060613 v82 15" xfId="2467"/>
    <cellStyle name="I_Date_CFSP CPA model 20060613 v82 15 2" xfId="2468"/>
    <cellStyle name="I_Date_CFSP CPA model 20060613 v82 2" xfId="2469"/>
    <cellStyle name="I_Date_CFSP CPA model 20060613 v82 2 2" xfId="2470"/>
    <cellStyle name="I_Date_CFSP CPA model 20060613 v82 2 2 2" xfId="2471"/>
    <cellStyle name="I_Date_CFSP CPA model 20060613 v82 2 2 2 2" xfId="2472"/>
    <cellStyle name="I_Date_CFSP CPA model 20060613 v82 2 2 3" xfId="2473"/>
    <cellStyle name="I_Date_CFSP CPA model 20060613 v82 2 2 3 2" xfId="2474"/>
    <cellStyle name="I_Date_CFSP CPA model 20060613 v82 2 3" xfId="2475"/>
    <cellStyle name="I_Date_CFSP CPA model 20060613 v82 2 3 2" xfId="2476"/>
    <cellStyle name="I_Date_CFSP CPA model 20060613 v82 2 4" xfId="2477"/>
    <cellStyle name="I_Date_CFSP CPA model 20060613 v82 2 4 2" xfId="2478"/>
    <cellStyle name="I_Date_CFSP CPA model 20060613 v82 3" xfId="2479"/>
    <cellStyle name="I_Date_CFSP CPA model 20060613 v82 3 2" xfId="2480"/>
    <cellStyle name="I_Date_CFSP CPA model 20060613 v82 3 2 2" xfId="2481"/>
    <cellStyle name="I_Date_CFSP CPA model 20060613 v82 3 2 2 2" xfId="2482"/>
    <cellStyle name="I_Date_CFSP CPA model 20060613 v82 3 2 3" xfId="2483"/>
    <cellStyle name="I_Date_CFSP CPA model 20060613 v82 3 2 3 2" xfId="2484"/>
    <cellStyle name="I_Date_CFSP CPA model 20060613 v82 3 3" xfId="2485"/>
    <cellStyle name="I_Date_CFSP CPA model 20060613 v82 3 3 2" xfId="2486"/>
    <cellStyle name="I_Date_CFSP CPA model 20060613 v82 3 4" xfId="2487"/>
    <cellStyle name="I_Date_CFSP CPA model 20060613 v82 3 4 2" xfId="2488"/>
    <cellStyle name="I_Date_CFSP CPA model 20060613 v82 4" xfId="2489"/>
    <cellStyle name="I_Date_CFSP CPA model 20060613 v82 4 2" xfId="2490"/>
    <cellStyle name="I_Date_CFSP CPA model 20060613 v82 4 2 2" xfId="2491"/>
    <cellStyle name="I_Date_CFSP CPA model 20060613 v82 4 2 2 2" xfId="2492"/>
    <cellStyle name="I_Date_CFSP CPA model 20060613 v82 4 2 3" xfId="2493"/>
    <cellStyle name="I_Date_CFSP CPA model 20060613 v82 4 2 3 2" xfId="2494"/>
    <cellStyle name="I_Date_CFSP CPA model 20060613 v82 4 3" xfId="2495"/>
    <cellStyle name="I_Date_CFSP CPA model 20060613 v82 4 3 2" xfId="2496"/>
    <cellStyle name="I_Date_CFSP CPA model 20060613 v82 4 4" xfId="2497"/>
    <cellStyle name="I_Date_CFSP CPA model 20060613 v82 4 4 2" xfId="2498"/>
    <cellStyle name="I_Date_CFSP CPA model 20060613 v82 5" xfId="2499"/>
    <cellStyle name="I_Date_CFSP CPA model 20060613 v82 5 2" xfId="2500"/>
    <cellStyle name="I_Date_CFSP CPA model 20060613 v82 5 2 2" xfId="2501"/>
    <cellStyle name="I_Date_CFSP CPA model 20060613 v82 5 2 2 2" xfId="2502"/>
    <cellStyle name="I_Date_CFSP CPA model 20060613 v82 5 2 3" xfId="2503"/>
    <cellStyle name="I_Date_CFSP CPA model 20060613 v82 5 2 3 2" xfId="2504"/>
    <cellStyle name="I_Date_CFSP CPA model 20060613 v82 5 3" xfId="2505"/>
    <cellStyle name="I_Date_CFSP CPA model 20060613 v82 5 3 2" xfId="2506"/>
    <cellStyle name="I_Date_CFSP CPA model 20060613 v82 5 4" xfId="2507"/>
    <cellStyle name="I_Date_CFSP CPA model 20060613 v82 5 4 2" xfId="2508"/>
    <cellStyle name="I_Date_CFSP CPA model 20060613 v82 6" xfId="2509"/>
    <cellStyle name="I_Date_CFSP CPA model 20060613 v82 6 2" xfId="2510"/>
    <cellStyle name="I_Date_CFSP CPA model 20060613 v82 6 2 2" xfId="2511"/>
    <cellStyle name="I_Date_CFSP CPA model 20060613 v82 6 2 2 2" xfId="2512"/>
    <cellStyle name="I_Date_CFSP CPA model 20060613 v82 6 2 3" xfId="2513"/>
    <cellStyle name="I_Date_CFSP CPA model 20060613 v82 6 2 3 2" xfId="2514"/>
    <cellStyle name="I_Date_CFSP CPA model 20060613 v82 6 3" xfId="2515"/>
    <cellStyle name="I_Date_CFSP CPA model 20060613 v82 6 3 2" xfId="2516"/>
    <cellStyle name="I_Date_CFSP CPA model 20060613 v82 6 4" xfId="2517"/>
    <cellStyle name="I_Date_CFSP CPA model 20060613 v82 6 4 2" xfId="2518"/>
    <cellStyle name="I_Date_CFSP CPA model 20060613 v82 7" xfId="2519"/>
    <cellStyle name="I_Date_CFSP CPA model 20060613 v82 7 2" xfId="2520"/>
    <cellStyle name="I_Date_CFSP CPA model 20060613 v82 7 2 2" xfId="2521"/>
    <cellStyle name="I_Date_CFSP CPA model 20060613 v82 7 2 2 2" xfId="2522"/>
    <cellStyle name="I_Date_CFSP CPA model 20060613 v82 7 2 3" xfId="2523"/>
    <cellStyle name="I_Date_CFSP CPA model 20060613 v82 7 2 3 2" xfId="2524"/>
    <cellStyle name="I_Date_CFSP CPA model 20060613 v82 7 3" xfId="2525"/>
    <cellStyle name="I_Date_CFSP CPA model 20060613 v82 7 3 2" xfId="2526"/>
    <cellStyle name="I_Date_CFSP CPA model 20060613 v82 7 4" xfId="2527"/>
    <cellStyle name="I_Date_CFSP CPA model 20060613 v82 7 4 2" xfId="2528"/>
    <cellStyle name="I_Date_CFSP CPA model 20060613 v82 8" xfId="2529"/>
    <cellStyle name="I_Date_CFSP CPA model 20060613 v82 8 2" xfId="2530"/>
    <cellStyle name="I_Date_CFSP CPA model 20060613 v82 8 2 2" xfId="2531"/>
    <cellStyle name="I_Date_CFSP CPA model 20060613 v82 8 2 2 2" xfId="2532"/>
    <cellStyle name="I_Date_CFSP CPA model 20060613 v82 8 2 3" xfId="2533"/>
    <cellStyle name="I_Date_CFSP CPA model 20060613 v82 8 2 3 2" xfId="2534"/>
    <cellStyle name="I_Date_CFSP CPA model 20060613 v82 8 3" xfId="2535"/>
    <cellStyle name="I_Date_CFSP CPA model 20060613 v82 8 3 2" xfId="2536"/>
    <cellStyle name="I_Date_CFSP CPA model 20060613 v82 8 4" xfId="2537"/>
    <cellStyle name="I_Date_CFSP CPA model 20060613 v82 8 4 2" xfId="2538"/>
    <cellStyle name="I_Date_CFSP CPA model 20060613 v82 9" xfId="2539"/>
    <cellStyle name="I_Date_CFSP CPA model 20060613 v82 9 2" xfId="2540"/>
    <cellStyle name="I_Date_CFSP CPA model 20060613 v82 9 2 2" xfId="2541"/>
    <cellStyle name="I_Date_CFSP CPA model 20060613 v82 9 2 2 2" xfId="2542"/>
    <cellStyle name="I_Date_CFSP CPA model 20060613 v82 9 2 3" xfId="2543"/>
    <cellStyle name="I_Date_CFSP CPA model 20060613 v82 9 2 3 2" xfId="2544"/>
    <cellStyle name="I_Date_CFSP CPA model 20060613 v82 9 3" xfId="2545"/>
    <cellStyle name="I_Date_CFSP CPA model 20060613 v82 9 3 2" xfId="2546"/>
    <cellStyle name="I_Date_CFSP CPA model 20060613 v82 9 4" xfId="2547"/>
    <cellStyle name="I_Date_CFSP CPA model 20060613 v82 9 4 2" xfId="2548"/>
    <cellStyle name="I_Text" xfId="2549"/>
    <cellStyle name="I_Text 2" xfId="2550"/>
    <cellStyle name="I_Text 2 10" xfId="2551"/>
    <cellStyle name="I_Text 2 10 2" xfId="2552"/>
    <cellStyle name="I_Text 2 11" xfId="2553"/>
    <cellStyle name="I_Text 2 11 2" xfId="2554"/>
    <cellStyle name="I_Text 2 12" xfId="2555"/>
    <cellStyle name="I_Text 2 12 2" xfId="2556"/>
    <cellStyle name="I_Text 2 13" xfId="2557"/>
    <cellStyle name="I_Text 2 2" xfId="2558"/>
    <cellStyle name="I_Text 2 2 2" xfId="2559"/>
    <cellStyle name="I_Text 2 3" xfId="2560"/>
    <cellStyle name="I_Text 2 3 2" xfId="2561"/>
    <cellStyle name="I_Text 2 4" xfId="2562"/>
    <cellStyle name="I_Text 2 4 2" xfId="2563"/>
    <cellStyle name="I_Text 2 5" xfId="2564"/>
    <cellStyle name="I_Text 2 5 2" xfId="2565"/>
    <cellStyle name="I_Text 2 6" xfId="2566"/>
    <cellStyle name="I_Text 2 6 2" xfId="2567"/>
    <cellStyle name="I_Text 2 7" xfId="2568"/>
    <cellStyle name="I_Text 2 7 2" xfId="2569"/>
    <cellStyle name="I_Text 2 8" xfId="2570"/>
    <cellStyle name="I_Text 2 8 2" xfId="2571"/>
    <cellStyle name="I_Text 2 9" xfId="2572"/>
    <cellStyle name="I_Text 2 9 2" xfId="2573"/>
    <cellStyle name="I_Text 3" xfId="2574"/>
    <cellStyle name="I_Text 3 10" xfId="2575"/>
    <cellStyle name="I_Text 3 10 2" xfId="2576"/>
    <cellStyle name="I_Text 3 11" xfId="2577"/>
    <cellStyle name="I_Text 3 11 2" xfId="2578"/>
    <cellStyle name="I_Text 3 12" xfId="2579"/>
    <cellStyle name="I_Text 3 12 2" xfId="2580"/>
    <cellStyle name="I_Text 3 13" xfId="2581"/>
    <cellStyle name="I_Text 3 2" xfId="2582"/>
    <cellStyle name="I_Text 3 2 2" xfId="2583"/>
    <cellStyle name="I_Text 3 3" xfId="2584"/>
    <cellStyle name="I_Text 3 3 2" xfId="2585"/>
    <cellStyle name="I_Text 3 4" xfId="2586"/>
    <cellStyle name="I_Text 3 4 2" xfId="2587"/>
    <cellStyle name="I_Text 3 5" xfId="2588"/>
    <cellStyle name="I_Text 3 5 2" xfId="2589"/>
    <cellStyle name="I_Text 3 6" xfId="2590"/>
    <cellStyle name="I_Text 3 6 2" xfId="2591"/>
    <cellStyle name="I_Text 3 7" xfId="2592"/>
    <cellStyle name="I_Text 3 7 2" xfId="2593"/>
    <cellStyle name="I_Text 3 8" xfId="2594"/>
    <cellStyle name="I_Text 3 8 2" xfId="2595"/>
    <cellStyle name="I_Text 3 9" xfId="2596"/>
    <cellStyle name="I_Text 3 9 2" xfId="2597"/>
    <cellStyle name="INP_Background" xfId="2598"/>
    <cellStyle name="Input 10" xfId="2599"/>
    <cellStyle name="Input 11" xfId="2600"/>
    <cellStyle name="Input 12" xfId="2601"/>
    <cellStyle name="Input 13" xfId="2602"/>
    <cellStyle name="Input 14" xfId="2603"/>
    <cellStyle name="Input 15" xfId="2604"/>
    <cellStyle name="Input 16" xfId="2605"/>
    <cellStyle name="Input 17" xfId="2606"/>
    <cellStyle name="Input 18" xfId="2607"/>
    <cellStyle name="Input 19" xfId="2608"/>
    <cellStyle name="Input 2" xfId="2609"/>
    <cellStyle name="Input 2 10" xfId="2610"/>
    <cellStyle name="Input 2 10 2" xfId="2611"/>
    <cellStyle name="Input 2 11" xfId="2612"/>
    <cellStyle name="Input 2 11 2" xfId="2613"/>
    <cellStyle name="Input 2 12" xfId="2614"/>
    <cellStyle name="Input 2 12 2" xfId="2615"/>
    <cellStyle name="Input 2 13" xfId="2616"/>
    <cellStyle name="Input 2 2" xfId="2617"/>
    <cellStyle name="Input 2 2 2" xfId="2618"/>
    <cellStyle name="Input 2 3" xfId="2619"/>
    <cellStyle name="Input 2 3 2" xfId="2620"/>
    <cellStyle name="Input 2 4" xfId="2621"/>
    <cellStyle name="Input 2 4 2" xfId="2622"/>
    <cellStyle name="Input 2 5" xfId="2623"/>
    <cellStyle name="Input 2 5 2" xfId="2624"/>
    <cellStyle name="Input 2 6" xfId="2625"/>
    <cellStyle name="Input 2 6 2" xfId="2626"/>
    <cellStyle name="Input 2 7" xfId="2627"/>
    <cellStyle name="Input 2 7 2" xfId="2628"/>
    <cellStyle name="Input 2 8" xfId="2629"/>
    <cellStyle name="Input 2 8 2" xfId="2630"/>
    <cellStyle name="Input 2 9" xfId="2631"/>
    <cellStyle name="Input 2 9 2" xfId="2632"/>
    <cellStyle name="Input 20" xfId="2633"/>
    <cellStyle name="Input 21" xfId="2634"/>
    <cellStyle name="Input 22" xfId="2635"/>
    <cellStyle name="Input 23" xfId="2636"/>
    <cellStyle name="Input 24" xfId="2637"/>
    <cellStyle name="Input 25" xfId="2638"/>
    <cellStyle name="Input 26" xfId="2639"/>
    <cellStyle name="Input 27" xfId="2640"/>
    <cellStyle name="Input 28" xfId="2641"/>
    <cellStyle name="Input 29" xfId="2642"/>
    <cellStyle name="Input 3" xfId="2643"/>
    <cellStyle name="Input 30" xfId="2644"/>
    <cellStyle name="Input 31" xfId="2645"/>
    <cellStyle name="Input 32" xfId="2646"/>
    <cellStyle name="Input 33" xfId="2647"/>
    <cellStyle name="Input 34" xfId="2648"/>
    <cellStyle name="Input 35" xfId="2649"/>
    <cellStyle name="Input 36" xfId="2650"/>
    <cellStyle name="Input 37" xfId="2651"/>
    <cellStyle name="Input 38" xfId="2652"/>
    <cellStyle name="Input 4" xfId="2653"/>
    <cellStyle name="Input 5" xfId="2654"/>
    <cellStyle name="Input 6" xfId="2655"/>
    <cellStyle name="Input 7" xfId="2656"/>
    <cellStyle name="Input 8" xfId="2657"/>
    <cellStyle name="Input 9" xfId="2658"/>
    <cellStyle name="Input(a)" xfId="2659"/>
    <cellStyle name="Input(b)" xfId="2660"/>
    <cellStyle name="Input(Blue_Rate)" xfId="2661"/>
    <cellStyle name="Input(decimal)" xfId="2662"/>
    <cellStyle name="Input(decimal) 2" xfId="2663"/>
    <cellStyle name="Input1" xfId="2664"/>
    <cellStyle name="Input1 10" xfId="2665"/>
    <cellStyle name="Input1 10 2" xfId="2666"/>
    <cellStyle name="Input1 11" xfId="2667"/>
    <cellStyle name="Input1 11 2" xfId="2668"/>
    <cellStyle name="Input1 12" xfId="2669"/>
    <cellStyle name="Input1 12 2" xfId="2670"/>
    <cellStyle name="Input1 13" xfId="2671"/>
    <cellStyle name="Input1 2" xfId="2672"/>
    <cellStyle name="Input1 2 2" xfId="2673"/>
    <cellStyle name="Input1 3" xfId="2674"/>
    <cellStyle name="Input1 3 2" xfId="2675"/>
    <cellStyle name="Input1 4" xfId="2676"/>
    <cellStyle name="Input1 4 2" xfId="2677"/>
    <cellStyle name="Input1 5" xfId="2678"/>
    <cellStyle name="Input1 5 2" xfId="2679"/>
    <cellStyle name="Input1 6" xfId="2680"/>
    <cellStyle name="Input1 6 2" xfId="2681"/>
    <cellStyle name="Input1 7" xfId="2682"/>
    <cellStyle name="Input1 7 2" xfId="2683"/>
    <cellStyle name="Input1 8" xfId="2684"/>
    <cellStyle name="Input1 8 2" xfId="2685"/>
    <cellStyle name="Input1 9" xfId="2686"/>
    <cellStyle name="Input1 9 2" xfId="2687"/>
    <cellStyle name="Inputcell" xfId="2688"/>
    <cellStyle name="Inputcell 2" xfId="2689"/>
    <cellStyle name="Inputcell 2 2" xfId="2690"/>
    <cellStyle name="Inputcell 2 2 2" xfId="2691"/>
    <cellStyle name="Inputcell 2 2 2 2" xfId="2692"/>
    <cellStyle name="Inputcell 2 2 3" xfId="2693"/>
    <cellStyle name="Inputcell 2 2 3 2" xfId="2694"/>
    <cellStyle name="Inputcell 2 3" xfId="2695"/>
    <cellStyle name="Inputcell 2 3 2" xfId="2696"/>
    <cellStyle name="Inputcell 2 4" xfId="2697"/>
    <cellStyle name="Inputcell 2 4 2" xfId="2698"/>
    <cellStyle name="Inputcell 3" xfId="2699"/>
    <cellStyle name="Inputcell 3 2" xfId="2700"/>
    <cellStyle name="Inputcell 3 2 2" xfId="2701"/>
    <cellStyle name="Inputcell 3 2 2 2" xfId="2702"/>
    <cellStyle name="Inputcell 3 2 3" xfId="2703"/>
    <cellStyle name="Inputcell 3 2 3 2" xfId="2704"/>
    <cellStyle name="Inputcell 3 3" xfId="2705"/>
    <cellStyle name="Inputcell 3 3 2" xfId="2706"/>
    <cellStyle name="Inputcell 3 4" xfId="2707"/>
    <cellStyle name="Inputcell 3 4 2" xfId="2708"/>
    <cellStyle name="Inputcell 4" xfId="2709"/>
    <cellStyle name="Inputcell 4 2" xfId="2710"/>
    <cellStyle name="Inputcell 4 2 2" xfId="2711"/>
    <cellStyle name="Inputcell 4 3" xfId="2712"/>
    <cellStyle name="Inputcell 4 3 2" xfId="2713"/>
    <cellStyle name="Inputcell 5" xfId="2714"/>
    <cellStyle name="Inputcell 5 2" xfId="2715"/>
    <cellStyle name="Inputcell 6" xfId="2716"/>
    <cellStyle name="Inputcell 6 2" xfId="2717"/>
    <cellStyle name="Inputs" xfId="2718"/>
    <cellStyle name="InSheet" xfId="2719"/>
    <cellStyle name="InSheet 2" xfId="2720"/>
    <cellStyle name="InSheet 2 2" xfId="2721"/>
    <cellStyle name="InSheet 2 2 2" xfId="2722"/>
    <cellStyle name="InSheet 2 3" xfId="2723"/>
    <cellStyle name="InSheet 3" xfId="2724"/>
    <cellStyle name="InSheet 3 2" xfId="2725"/>
    <cellStyle name="InSheet 3 2 2" xfId="2726"/>
    <cellStyle name="InSheet 3 3" xfId="2727"/>
    <cellStyle name="InSheet 4" xfId="2728"/>
    <cellStyle name="InSheet 4 2" xfId="2729"/>
    <cellStyle name="InSheet 5" xfId="2730"/>
    <cellStyle name="Line_ClosingBal" xfId="2731"/>
    <cellStyle name="LinkCell" xfId="2732"/>
    <cellStyle name="Linked Cell 2" xfId="2733"/>
    <cellStyle name="Linked Cell 3" xfId="2734"/>
    <cellStyle name="Linked Cell 4" xfId="2735"/>
    <cellStyle name="Model Name" xfId="2736"/>
    <cellStyle name="Model Name 2" xfId="2737"/>
    <cellStyle name="Multiple" xfId="2738"/>
    <cellStyle name="Neutral 2" xfId="2739"/>
    <cellStyle name="Neutral 3" xfId="2740"/>
    <cellStyle name="Neutral 4" xfId="2741"/>
    <cellStyle name="Normal" xfId="0" builtinId="0"/>
    <cellStyle name="Normal 10" xfId="2742"/>
    <cellStyle name="Normal 10 2" xfId="2743"/>
    <cellStyle name="Normal 10 3" xfId="2744"/>
    <cellStyle name="Normal 11" xfId="2745"/>
    <cellStyle name="Normal 11 2" xfId="2746"/>
    <cellStyle name="Normal 11 3" xfId="2747"/>
    <cellStyle name="Normal 11 3 2" xfId="2748"/>
    <cellStyle name="Normal 12" xfId="2749"/>
    <cellStyle name="Normal 12 2" xfId="2750"/>
    <cellStyle name="Normal 12 2 2" xfId="2751"/>
    <cellStyle name="Normal 12 2 2 2" xfId="2752"/>
    <cellStyle name="Normal 12 2 2 2 2" xfId="2753"/>
    <cellStyle name="Normal 12 2 2 2 2 2" xfId="2754"/>
    <cellStyle name="Normal 12 2 2 2 3" xfId="2755"/>
    <cellStyle name="Normal 12 2 2 3" xfId="2756"/>
    <cellStyle name="Normal 12 2 2 3 2" xfId="2757"/>
    <cellStyle name="Normal 12 2 2 4" xfId="2758"/>
    <cellStyle name="Normal 12 2 3" xfId="2759"/>
    <cellStyle name="Normal 12 2 3 2" xfId="2760"/>
    <cellStyle name="Normal 12 2 3 2 2" xfId="2761"/>
    <cellStyle name="Normal 12 2 3 3" xfId="2762"/>
    <cellStyle name="Normal 12 2 4" xfId="2763"/>
    <cellStyle name="Normal 12 2 4 2" xfId="2764"/>
    <cellStyle name="Normal 12 2 5" xfId="2765"/>
    <cellStyle name="Normal 12 2 6" xfId="2766"/>
    <cellStyle name="Normal 12 3" xfId="2767"/>
    <cellStyle name="Normal 12 3 2" xfId="2768"/>
    <cellStyle name="Normal 12 3 2 2" xfId="2769"/>
    <cellStyle name="Normal 12 3 2 2 2" xfId="2770"/>
    <cellStyle name="Normal 12 3 2 3" xfId="2771"/>
    <cellStyle name="Normal 12 3 3" xfId="2772"/>
    <cellStyle name="Normal 12 3 3 2" xfId="2773"/>
    <cellStyle name="Normal 12 3 4" xfId="2774"/>
    <cellStyle name="Normal 12 4" xfId="2775"/>
    <cellStyle name="Normal 12 4 2" xfId="2776"/>
    <cellStyle name="Normal 12 4 2 2" xfId="2777"/>
    <cellStyle name="Normal 12 4 3" xfId="2778"/>
    <cellStyle name="Normal 12 5" xfId="2779"/>
    <cellStyle name="Normal 12 5 2" xfId="2780"/>
    <cellStyle name="Normal 12 6" xfId="2781"/>
    <cellStyle name="Normal 13" xfId="2782"/>
    <cellStyle name="Normal 13 2" xfId="2783"/>
    <cellStyle name="Normal 13 3" xfId="2784"/>
    <cellStyle name="Normal 14" xfId="2785"/>
    <cellStyle name="Normal 14 2" xfId="2786"/>
    <cellStyle name="Normal 15" xfId="2787"/>
    <cellStyle name="Normal 15 2" xfId="2788"/>
    <cellStyle name="Normal 15 2 2" xfId="2789"/>
    <cellStyle name="Normal 15 3" xfId="2790"/>
    <cellStyle name="Normal 15 3 2" xfId="2791"/>
    <cellStyle name="Normal 15 3 2 2" xfId="2792"/>
    <cellStyle name="Normal 15 3 3" xfId="2793"/>
    <cellStyle name="Normal 15 3 3 2" xfId="2794"/>
    <cellStyle name="Normal 15 3 4" xfId="2795"/>
    <cellStyle name="Normal 15 4" xfId="2796"/>
    <cellStyle name="Normal 16" xfId="2797"/>
    <cellStyle name="Normal 16 2" xfId="2798"/>
    <cellStyle name="Normal 17" xfId="2799"/>
    <cellStyle name="Normal 17 2" xfId="2800"/>
    <cellStyle name="Normal 18" xfId="2801"/>
    <cellStyle name="Normal 18 2" xfId="2802"/>
    <cellStyle name="Normal 19" xfId="2803"/>
    <cellStyle name="Normal 19 2" xfId="2804"/>
    <cellStyle name="Normal 2" xfId="4"/>
    <cellStyle name="Normal 2 10" xfId="2805"/>
    <cellStyle name="Normal 2 11" xfId="2806"/>
    <cellStyle name="Normal 2 2" xfId="6"/>
    <cellStyle name="Normal 2 2 2" xfId="2807"/>
    <cellStyle name="Normal 2 2 2 11" xfId="2808"/>
    <cellStyle name="Normal 2 2 3" xfId="2809"/>
    <cellStyle name="Normal 2 3" xfId="2810"/>
    <cellStyle name="Normal 2 3 10" xfId="2811"/>
    <cellStyle name="Normal 2 3 10 2" xfId="2812"/>
    <cellStyle name="Normal 2 3 10 2 2" xfId="2813"/>
    <cellStyle name="Normal 2 3 10 2 3" xfId="2814"/>
    <cellStyle name="Normal 2 3 10 2 4" xfId="2815"/>
    <cellStyle name="Normal 2 3 10 3" xfId="2816"/>
    <cellStyle name="Normal 2 3 10 3 2" xfId="2817"/>
    <cellStyle name="Normal 2 3 10 3 3" xfId="2818"/>
    <cellStyle name="Normal 2 3 10 3 4" xfId="2819"/>
    <cellStyle name="Normal 2 3 10 4" xfId="2820"/>
    <cellStyle name="Normal 2 3 10 5" xfId="2821"/>
    <cellStyle name="Normal 2 3 10 6" xfId="2822"/>
    <cellStyle name="Normal 2 3 11" xfId="2823"/>
    <cellStyle name="Normal 2 3 11 2" xfId="2824"/>
    <cellStyle name="Normal 2 3 11 2 2" xfId="2825"/>
    <cellStyle name="Normal 2 3 11 2 3" xfId="2826"/>
    <cellStyle name="Normal 2 3 11 2 4" xfId="2827"/>
    <cellStyle name="Normal 2 3 11 3" xfId="2828"/>
    <cellStyle name="Normal 2 3 11 3 2" xfId="2829"/>
    <cellStyle name="Normal 2 3 11 3 3" xfId="2830"/>
    <cellStyle name="Normal 2 3 11 3 4" xfId="2831"/>
    <cellStyle name="Normal 2 3 11 4" xfId="2832"/>
    <cellStyle name="Normal 2 3 11 5" xfId="2833"/>
    <cellStyle name="Normal 2 3 11 6" xfId="2834"/>
    <cellStyle name="Normal 2 3 12" xfId="2835"/>
    <cellStyle name="Normal 2 3 12 2" xfId="2836"/>
    <cellStyle name="Normal 2 3 12 3" xfId="2837"/>
    <cellStyle name="Normal 2 3 12 4" xfId="2838"/>
    <cellStyle name="Normal 2 3 13" xfId="2839"/>
    <cellStyle name="Normal 2 3 13 2" xfId="2840"/>
    <cellStyle name="Normal 2 3 13 3" xfId="2841"/>
    <cellStyle name="Normal 2 3 13 4" xfId="2842"/>
    <cellStyle name="Normal 2 3 14" xfId="2843"/>
    <cellStyle name="Normal 2 3 14 2" xfId="2844"/>
    <cellStyle name="Normal 2 3 14 3" xfId="2845"/>
    <cellStyle name="Normal 2 3 14 4" xfId="2846"/>
    <cellStyle name="Normal 2 3 14 5" xfId="2847"/>
    <cellStyle name="Normal 2 3 15" xfId="2848"/>
    <cellStyle name="Normal 2 3 16" xfId="2849"/>
    <cellStyle name="Normal 2 3 17" xfId="2850"/>
    <cellStyle name="Normal 2 3 18" xfId="2851"/>
    <cellStyle name="Normal 2 3 19" xfId="2852"/>
    <cellStyle name="Normal 2 3 2" xfId="2853"/>
    <cellStyle name="Normal 2 3 2 10" xfId="2854"/>
    <cellStyle name="Normal 2 3 2 10 2" xfId="2855"/>
    <cellStyle name="Normal 2 3 2 10 3" xfId="2856"/>
    <cellStyle name="Normal 2 3 2 10 4" xfId="2857"/>
    <cellStyle name="Normal 2 3 2 11" xfId="2858"/>
    <cellStyle name="Normal 2 3 2 11 2" xfId="2859"/>
    <cellStyle name="Normal 2 3 2 11 3" xfId="2860"/>
    <cellStyle name="Normal 2 3 2 11 4" xfId="2861"/>
    <cellStyle name="Normal 2 3 2 12" xfId="2862"/>
    <cellStyle name="Normal 2 3 2 12 2" xfId="2863"/>
    <cellStyle name="Normal 2 3 2 12 3" xfId="2864"/>
    <cellStyle name="Normal 2 3 2 12 4" xfId="2865"/>
    <cellStyle name="Normal 2 3 2 12 5" xfId="2866"/>
    <cellStyle name="Normal 2 3 2 13" xfId="2867"/>
    <cellStyle name="Normal 2 3 2 14" xfId="2868"/>
    <cellStyle name="Normal 2 3 2 15" xfId="2869"/>
    <cellStyle name="Normal 2 3 2 16" xfId="2870"/>
    <cellStyle name="Normal 2 3 2 17" xfId="2871"/>
    <cellStyle name="Normal 2 3 2 2" xfId="2872"/>
    <cellStyle name="Normal 2 3 2 2 10" xfId="2873"/>
    <cellStyle name="Normal 2 3 2 2 10 2" xfId="2874"/>
    <cellStyle name="Normal 2 3 2 2 10 3" xfId="2875"/>
    <cellStyle name="Normal 2 3 2 2 10 4" xfId="2876"/>
    <cellStyle name="Normal 2 3 2 2 11" xfId="2877"/>
    <cellStyle name="Normal 2 3 2 2 12" xfId="2878"/>
    <cellStyle name="Normal 2 3 2 2 13" xfId="2879"/>
    <cellStyle name="Normal 2 3 2 2 2" xfId="2880"/>
    <cellStyle name="Normal 2 3 2 2 2 10" xfId="2881"/>
    <cellStyle name="Normal 2 3 2 2 2 11" xfId="2882"/>
    <cellStyle name="Normal 2 3 2 2 2 12" xfId="2883"/>
    <cellStyle name="Normal 2 3 2 2 2 2" xfId="2884"/>
    <cellStyle name="Normal 2 3 2 2 2 2 10" xfId="2885"/>
    <cellStyle name="Normal 2 3 2 2 2 2 2" xfId="2886"/>
    <cellStyle name="Normal 2 3 2 2 2 2 2 2" xfId="2887"/>
    <cellStyle name="Normal 2 3 2 2 2 2 2 2 2" xfId="2888"/>
    <cellStyle name="Normal 2 3 2 2 2 2 2 2 2 2" xfId="2889"/>
    <cellStyle name="Normal 2 3 2 2 2 2 2 2 2 3" xfId="2890"/>
    <cellStyle name="Normal 2 3 2 2 2 2 2 2 2 4" xfId="2891"/>
    <cellStyle name="Normal 2 3 2 2 2 2 2 2 3" xfId="2892"/>
    <cellStyle name="Normal 2 3 2 2 2 2 2 2 3 2" xfId="2893"/>
    <cellStyle name="Normal 2 3 2 2 2 2 2 2 3 3" xfId="2894"/>
    <cellStyle name="Normal 2 3 2 2 2 2 2 2 3 4" xfId="2895"/>
    <cellStyle name="Normal 2 3 2 2 2 2 2 2 4" xfId="2896"/>
    <cellStyle name="Normal 2 3 2 2 2 2 2 2 5" xfId="2897"/>
    <cellStyle name="Normal 2 3 2 2 2 2 2 2 6" xfId="2898"/>
    <cellStyle name="Normal 2 3 2 2 2 2 2 3" xfId="2899"/>
    <cellStyle name="Normal 2 3 2 2 2 2 2 3 2" xfId="2900"/>
    <cellStyle name="Normal 2 3 2 2 2 2 2 3 2 2" xfId="2901"/>
    <cellStyle name="Normal 2 3 2 2 2 2 2 3 2 3" xfId="2902"/>
    <cellStyle name="Normal 2 3 2 2 2 2 2 3 2 4" xfId="2903"/>
    <cellStyle name="Normal 2 3 2 2 2 2 2 3 3" xfId="2904"/>
    <cellStyle name="Normal 2 3 2 2 2 2 2 3 3 2" xfId="2905"/>
    <cellStyle name="Normal 2 3 2 2 2 2 2 3 3 3" xfId="2906"/>
    <cellStyle name="Normal 2 3 2 2 2 2 2 3 3 4" xfId="2907"/>
    <cellStyle name="Normal 2 3 2 2 2 2 2 3 4" xfId="2908"/>
    <cellStyle name="Normal 2 3 2 2 2 2 2 3 5" xfId="2909"/>
    <cellStyle name="Normal 2 3 2 2 2 2 2 3 6" xfId="2910"/>
    <cellStyle name="Normal 2 3 2 2 2 2 2 4" xfId="2911"/>
    <cellStyle name="Normal 2 3 2 2 2 2 2 4 2" xfId="2912"/>
    <cellStyle name="Normal 2 3 2 2 2 2 2 4 3" xfId="2913"/>
    <cellStyle name="Normal 2 3 2 2 2 2 2 4 4" xfId="2914"/>
    <cellStyle name="Normal 2 3 2 2 2 2 2 5" xfId="2915"/>
    <cellStyle name="Normal 2 3 2 2 2 2 2 5 2" xfId="2916"/>
    <cellStyle name="Normal 2 3 2 2 2 2 2 5 3" xfId="2917"/>
    <cellStyle name="Normal 2 3 2 2 2 2 2 5 4" xfId="2918"/>
    <cellStyle name="Normal 2 3 2 2 2 2 2 6" xfId="2919"/>
    <cellStyle name="Normal 2 3 2 2 2 2 2 7" xfId="2920"/>
    <cellStyle name="Normal 2 3 2 2 2 2 2 8" xfId="2921"/>
    <cellStyle name="Normal 2 3 2 2 2 2 3" xfId="2922"/>
    <cellStyle name="Normal 2 3 2 2 2 2 3 2" xfId="2923"/>
    <cellStyle name="Normal 2 3 2 2 2 2 3 2 2" xfId="2924"/>
    <cellStyle name="Normal 2 3 2 2 2 2 3 2 2 2" xfId="2925"/>
    <cellStyle name="Normal 2 3 2 2 2 2 3 2 2 3" xfId="2926"/>
    <cellStyle name="Normal 2 3 2 2 2 2 3 2 2 4" xfId="2927"/>
    <cellStyle name="Normal 2 3 2 2 2 2 3 2 3" xfId="2928"/>
    <cellStyle name="Normal 2 3 2 2 2 2 3 2 3 2" xfId="2929"/>
    <cellStyle name="Normal 2 3 2 2 2 2 3 2 3 3" xfId="2930"/>
    <cellStyle name="Normal 2 3 2 2 2 2 3 2 3 4" xfId="2931"/>
    <cellStyle name="Normal 2 3 2 2 2 2 3 2 4" xfId="2932"/>
    <cellStyle name="Normal 2 3 2 2 2 2 3 2 5" xfId="2933"/>
    <cellStyle name="Normal 2 3 2 2 2 2 3 2 6" xfId="2934"/>
    <cellStyle name="Normal 2 3 2 2 2 2 3 3" xfId="2935"/>
    <cellStyle name="Normal 2 3 2 2 2 2 3 3 2" xfId="2936"/>
    <cellStyle name="Normal 2 3 2 2 2 2 3 3 2 2" xfId="2937"/>
    <cellStyle name="Normal 2 3 2 2 2 2 3 3 2 3" xfId="2938"/>
    <cellStyle name="Normal 2 3 2 2 2 2 3 3 2 4" xfId="2939"/>
    <cellStyle name="Normal 2 3 2 2 2 2 3 3 3" xfId="2940"/>
    <cellStyle name="Normal 2 3 2 2 2 2 3 3 3 2" xfId="2941"/>
    <cellStyle name="Normal 2 3 2 2 2 2 3 3 3 3" xfId="2942"/>
    <cellStyle name="Normal 2 3 2 2 2 2 3 3 3 4" xfId="2943"/>
    <cellStyle name="Normal 2 3 2 2 2 2 3 3 4" xfId="2944"/>
    <cellStyle name="Normal 2 3 2 2 2 2 3 3 5" xfId="2945"/>
    <cellStyle name="Normal 2 3 2 2 2 2 3 3 6" xfId="2946"/>
    <cellStyle name="Normal 2 3 2 2 2 2 3 4" xfId="2947"/>
    <cellStyle name="Normal 2 3 2 2 2 2 3 4 2" xfId="2948"/>
    <cellStyle name="Normal 2 3 2 2 2 2 3 4 3" xfId="2949"/>
    <cellStyle name="Normal 2 3 2 2 2 2 3 4 4" xfId="2950"/>
    <cellStyle name="Normal 2 3 2 2 2 2 3 5" xfId="2951"/>
    <cellStyle name="Normal 2 3 2 2 2 2 3 5 2" xfId="2952"/>
    <cellStyle name="Normal 2 3 2 2 2 2 3 5 3" xfId="2953"/>
    <cellStyle name="Normal 2 3 2 2 2 2 3 5 4" xfId="2954"/>
    <cellStyle name="Normal 2 3 2 2 2 2 3 6" xfId="2955"/>
    <cellStyle name="Normal 2 3 2 2 2 2 3 7" xfId="2956"/>
    <cellStyle name="Normal 2 3 2 2 2 2 3 8" xfId="2957"/>
    <cellStyle name="Normal 2 3 2 2 2 2 4" xfId="2958"/>
    <cellStyle name="Normal 2 3 2 2 2 2 4 2" xfId="2959"/>
    <cellStyle name="Normal 2 3 2 2 2 2 4 2 2" xfId="2960"/>
    <cellStyle name="Normal 2 3 2 2 2 2 4 2 3" xfId="2961"/>
    <cellStyle name="Normal 2 3 2 2 2 2 4 2 4" xfId="2962"/>
    <cellStyle name="Normal 2 3 2 2 2 2 4 3" xfId="2963"/>
    <cellStyle name="Normal 2 3 2 2 2 2 4 3 2" xfId="2964"/>
    <cellStyle name="Normal 2 3 2 2 2 2 4 3 3" xfId="2965"/>
    <cellStyle name="Normal 2 3 2 2 2 2 4 3 4" xfId="2966"/>
    <cellStyle name="Normal 2 3 2 2 2 2 4 4" xfId="2967"/>
    <cellStyle name="Normal 2 3 2 2 2 2 4 5" xfId="2968"/>
    <cellStyle name="Normal 2 3 2 2 2 2 4 6" xfId="2969"/>
    <cellStyle name="Normal 2 3 2 2 2 2 5" xfId="2970"/>
    <cellStyle name="Normal 2 3 2 2 2 2 5 2" xfId="2971"/>
    <cellStyle name="Normal 2 3 2 2 2 2 5 2 2" xfId="2972"/>
    <cellStyle name="Normal 2 3 2 2 2 2 5 2 3" xfId="2973"/>
    <cellStyle name="Normal 2 3 2 2 2 2 5 2 4" xfId="2974"/>
    <cellStyle name="Normal 2 3 2 2 2 2 5 3" xfId="2975"/>
    <cellStyle name="Normal 2 3 2 2 2 2 5 3 2" xfId="2976"/>
    <cellStyle name="Normal 2 3 2 2 2 2 5 3 3" xfId="2977"/>
    <cellStyle name="Normal 2 3 2 2 2 2 5 3 4" xfId="2978"/>
    <cellStyle name="Normal 2 3 2 2 2 2 5 4" xfId="2979"/>
    <cellStyle name="Normal 2 3 2 2 2 2 5 5" xfId="2980"/>
    <cellStyle name="Normal 2 3 2 2 2 2 5 6" xfId="2981"/>
    <cellStyle name="Normal 2 3 2 2 2 2 6" xfId="2982"/>
    <cellStyle name="Normal 2 3 2 2 2 2 6 2" xfId="2983"/>
    <cellStyle name="Normal 2 3 2 2 2 2 6 3" xfId="2984"/>
    <cellStyle name="Normal 2 3 2 2 2 2 6 4" xfId="2985"/>
    <cellStyle name="Normal 2 3 2 2 2 2 7" xfId="2986"/>
    <cellStyle name="Normal 2 3 2 2 2 2 7 2" xfId="2987"/>
    <cellStyle name="Normal 2 3 2 2 2 2 7 3" xfId="2988"/>
    <cellStyle name="Normal 2 3 2 2 2 2 7 4" xfId="2989"/>
    <cellStyle name="Normal 2 3 2 2 2 2 8" xfId="2990"/>
    <cellStyle name="Normal 2 3 2 2 2 2 9" xfId="2991"/>
    <cellStyle name="Normal 2 3 2 2 2 3" xfId="2992"/>
    <cellStyle name="Normal 2 3 2 2 2 3 2" xfId="2993"/>
    <cellStyle name="Normal 2 3 2 2 2 3 2 2" xfId="2994"/>
    <cellStyle name="Normal 2 3 2 2 2 3 2 2 2" xfId="2995"/>
    <cellStyle name="Normal 2 3 2 2 2 3 2 2 3" xfId="2996"/>
    <cellStyle name="Normal 2 3 2 2 2 3 2 2 4" xfId="2997"/>
    <cellStyle name="Normal 2 3 2 2 2 3 2 3" xfId="2998"/>
    <cellStyle name="Normal 2 3 2 2 2 3 2 3 2" xfId="2999"/>
    <cellStyle name="Normal 2 3 2 2 2 3 2 3 3" xfId="3000"/>
    <cellStyle name="Normal 2 3 2 2 2 3 2 3 4" xfId="3001"/>
    <cellStyle name="Normal 2 3 2 2 2 3 2 4" xfId="3002"/>
    <cellStyle name="Normal 2 3 2 2 2 3 2 5" xfId="3003"/>
    <cellStyle name="Normal 2 3 2 2 2 3 2 6" xfId="3004"/>
    <cellStyle name="Normal 2 3 2 2 2 3 3" xfId="3005"/>
    <cellStyle name="Normal 2 3 2 2 2 3 3 2" xfId="3006"/>
    <cellStyle name="Normal 2 3 2 2 2 3 3 2 2" xfId="3007"/>
    <cellStyle name="Normal 2 3 2 2 2 3 3 2 3" xfId="3008"/>
    <cellStyle name="Normal 2 3 2 2 2 3 3 2 4" xfId="3009"/>
    <cellStyle name="Normal 2 3 2 2 2 3 3 3" xfId="3010"/>
    <cellStyle name="Normal 2 3 2 2 2 3 3 3 2" xfId="3011"/>
    <cellStyle name="Normal 2 3 2 2 2 3 3 3 3" xfId="3012"/>
    <cellStyle name="Normal 2 3 2 2 2 3 3 3 4" xfId="3013"/>
    <cellStyle name="Normal 2 3 2 2 2 3 3 4" xfId="3014"/>
    <cellStyle name="Normal 2 3 2 2 2 3 3 5" xfId="3015"/>
    <cellStyle name="Normal 2 3 2 2 2 3 3 6" xfId="3016"/>
    <cellStyle name="Normal 2 3 2 2 2 3 4" xfId="3017"/>
    <cellStyle name="Normal 2 3 2 2 2 3 4 2" xfId="3018"/>
    <cellStyle name="Normal 2 3 2 2 2 3 4 3" xfId="3019"/>
    <cellStyle name="Normal 2 3 2 2 2 3 4 4" xfId="3020"/>
    <cellStyle name="Normal 2 3 2 2 2 3 5" xfId="3021"/>
    <cellStyle name="Normal 2 3 2 2 2 3 5 2" xfId="3022"/>
    <cellStyle name="Normal 2 3 2 2 2 3 5 3" xfId="3023"/>
    <cellStyle name="Normal 2 3 2 2 2 3 5 4" xfId="3024"/>
    <cellStyle name="Normal 2 3 2 2 2 3 6" xfId="3025"/>
    <cellStyle name="Normal 2 3 2 2 2 3 7" xfId="3026"/>
    <cellStyle name="Normal 2 3 2 2 2 3 8" xfId="3027"/>
    <cellStyle name="Normal 2 3 2 2 2 4" xfId="3028"/>
    <cellStyle name="Normal 2 3 2 2 2 4 2" xfId="3029"/>
    <cellStyle name="Normal 2 3 2 2 2 4 2 2" xfId="3030"/>
    <cellStyle name="Normal 2 3 2 2 2 4 2 2 2" xfId="3031"/>
    <cellStyle name="Normal 2 3 2 2 2 4 2 2 3" xfId="3032"/>
    <cellStyle name="Normal 2 3 2 2 2 4 2 2 4" xfId="3033"/>
    <cellStyle name="Normal 2 3 2 2 2 4 2 3" xfId="3034"/>
    <cellStyle name="Normal 2 3 2 2 2 4 2 3 2" xfId="3035"/>
    <cellStyle name="Normal 2 3 2 2 2 4 2 3 3" xfId="3036"/>
    <cellStyle name="Normal 2 3 2 2 2 4 2 3 4" xfId="3037"/>
    <cellStyle name="Normal 2 3 2 2 2 4 2 4" xfId="3038"/>
    <cellStyle name="Normal 2 3 2 2 2 4 2 5" xfId="3039"/>
    <cellStyle name="Normal 2 3 2 2 2 4 2 6" xfId="3040"/>
    <cellStyle name="Normal 2 3 2 2 2 4 3" xfId="3041"/>
    <cellStyle name="Normal 2 3 2 2 2 4 3 2" xfId="3042"/>
    <cellStyle name="Normal 2 3 2 2 2 4 3 2 2" xfId="3043"/>
    <cellStyle name="Normal 2 3 2 2 2 4 3 2 3" xfId="3044"/>
    <cellStyle name="Normal 2 3 2 2 2 4 3 2 4" xfId="3045"/>
    <cellStyle name="Normal 2 3 2 2 2 4 3 3" xfId="3046"/>
    <cellStyle name="Normal 2 3 2 2 2 4 3 3 2" xfId="3047"/>
    <cellStyle name="Normal 2 3 2 2 2 4 3 3 3" xfId="3048"/>
    <cellStyle name="Normal 2 3 2 2 2 4 3 3 4" xfId="3049"/>
    <cellStyle name="Normal 2 3 2 2 2 4 3 4" xfId="3050"/>
    <cellStyle name="Normal 2 3 2 2 2 4 3 5" xfId="3051"/>
    <cellStyle name="Normal 2 3 2 2 2 4 3 6" xfId="3052"/>
    <cellStyle name="Normal 2 3 2 2 2 4 4" xfId="3053"/>
    <cellStyle name="Normal 2 3 2 2 2 4 4 2" xfId="3054"/>
    <cellStyle name="Normal 2 3 2 2 2 4 4 3" xfId="3055"/>
    <cellStyle name="Normal 2 3 2 2 2 4 4 4" xfId="3056"/>
    <cellStyle name="Normal 2 3 2 2 2 4 5" xfId="3057"/>
    <cellStyle name="Normal 2 3 2 2 2 4 5 2" xfId="3058"/>
    <cellStyle name="Normal 2 3 2 2 2 4 5 3" xfId="3059"/>
    <cellStyle name="Normal 2 3 2 2 2 4 5 4" xfId="3060"/>
    <cellStyle name="Normal 2 3 2 2 2 4 6" xfId="3061"/>
    <cellStyle name="Normal 2 3 2 2 2 4 7" xfId="3062"/>
    <cellStyle name="Normal 2 3 2 2 2 4 8" xfId="3063"/>
    <cellStyle name="Normal 2 3 2 2 2 5" xfId="3064"/>
    <cellStyle name="Normal 2 3 2 2 2 5 2" xfId="3065"/>
    <cellStyle name="Normal 2 3 2 2 2 5 2 2" xfId="3066"/>
    <cellStyle name="Normal 2 3 2 2 2 5 2 2 2" xfId="3067"/>
    <cellStyle name="Normal 2 3 2 2 2 5 2 2 3" xfId="3068"/>
    <cellStyle name="Normal 2 3 2 2 2 5 2 2 4" xfId="3069"/>
    <cellStyle name="Normal 2 3 2 2 2 5 2 3" xfId="3070"/>
    <cellStyle name="Normal 2 3 2 2 2 5 2 3 2" xfId="3071"/>
    <cellStyle name="Normal 2 3 2 2 2 5 2 3 3" xfId="3072"/>
    <cellStyle name="Normal 2 3 2 2 2 5 2 3 4" xfId="3073"/>
    <cellStyle name="Normal 2 3 2 2 2 5 2 4" xfId="3074"/>
    <cellStyle name="Normal 2 3 2 2 2 5 2 5" xfId="3075"/>
    <cellStyle name="Normal 2 3 2 2 2 5 2 6" xfId="3076"/>
    <cellStyle name="Normal 2 3 2 2 2 5 3" xfId="3077"/>
    <cellStyle name="Normal 2 3 2 2 2 5 3 2" xfId="3078"/>
    <cellStyle name="Normal 2 3 2 2 2 5 3 2 2" xfId="3079"/>
    <cellStyle name="Normal 2 3 2 2 2 5 3 2 3" xfId="3080"/>
    <cellStyle name="Normal 2 3 2 2 2 5 3 2 4" xfId="3081"/>
    <cellStyle name="Normal 2 3 2 2 2 5 3 3" xfId="3082"/>
    <cellStyle name="Normal 2 3 2 2 2 5 3 3 2" xfId="3083"/>
    <cellStyle name="Normal 2 3 2 2 2 5 3 3 3" xfId="3084"/>
    <cellStyle name="Normal 2 3 2 2 2 5 3 3 4" xfId="3085"/>
    <cellStyle name="Normal 2 3 2 2 2 5 3 4" xfId="3086"/>
    <cellStyle name="Normal 2 3 2 2 2 5 3 5" xfId="3087"/>
    <cellStyle name="Normal 2 3 2 2 2 5 3 6" xfId="3088"/>
    <cellStyle name="Normal 2 3 2 2 2 5 4" xfId="3089"/>
    <cellStyle name="Normal 2 3 2 2 2 5 4 2" xfId="3090"/>
    <cellStyle name="Normal 2 3 2 2 2 5 4 3" xfId="3091"/>
    <cellStyle name="Normal 2 3 2 2 2 5 4 4" xfId="3092"/>
    <cellStyle name="Normal 2 3 2 2 2 5 5" xfId="3093"/>
    <cellStyle name="Normal 2 3 2 2 2 5 5 2" xfId="3094"/>
    <cellStyle name="Normal 2 3 2 2 2 5 5 3" xfId="3095"/>
    <cellStyle name="Normal 2 3 2 2 2 5 5 4" xfId="3096"/>
    <cellStyle name="Normal 2 3 2 2 2 5 6" xfId="3097"/>
    <cellStyle name="Normal 2 3 2 2 2 5 7" xfId="3098"/>
    <cellStyle name="Normal 2 3 2 2 2 5 8" xfId="3099"/>
    <cellStyle name="Normal 2 3 2 2 2 6" xfId="3100"/>
    <cellStyle name="Normal 2 3 2 2 2 6 2" xfId="3101"/>
    <cellStyle name="Normal 2 3 2 2 2 6 2 2" xfId="3102"/>
    <cellStyle name="Normal 2 3 2 2 2 6 2 3" xfId="3103"/>
    <cellStyle name="Normal 2 3 2 2 2 6 2 4" xfId="3104"/>
    <cellStyle name="Normal 2 3 2 2 2 6 3" xfId="3105"/>
    <cellStyle name="Normal 2 3 2 2 2 6 3 2" xfId="3106"/>
    <cellStyle name="Normal 2 3 2 2 2 6 3 3" xfId="3107"/>
    <cellStyle name="Normal 2 3 2 2 2 6 3 4" xfId="3108"/>
    <cellStyle name="Normal 2 3 2 2 2 6 4" xfId="3109"/>
    <cellStyle name="Normal 2 3 2 2 2 6 5" xfId="3110"/>
    <cellStyle name="Normal 2 3 2 2 2 6 6" xfId="3111"/>
    <cellStyle name="Normal 2 3 2 2 2 7" xfId="3112"/>
    <cellStyle name="Normal 2 3 2 2 2 7 2" xfId="3113"/>
    <cellStyle name="Normal 2 3 2 2 2 7 2 2" xfId="3114"/>
    <cellStyle name="Normal 2 3 2 2 2 7 2 3" xfId="3115"/>
    <cellStyle name="Normal 2 3 2 2 2 7 2 4" xfId="3116"/>
    <cellStyle name="Normal 2 3 2 2 2 7 3" xfId="3117"/>
    <cellStyle name="Normal 2 3 2 2 2 7 3 2" xfId="3118"/>
    <cellStyle name="Normal 2 3 2 2 2 7 3 3" xfId="3119"/>
    <cellStyle name="Normal 2 3 2 2 2 7 3 4" xfId="3120"/>
    <cellStyle name="Normal 2 3 2 2 2 7 4" xfId="3121"/>
    <cellStyle name="Normal 2 3 2 2 2 7 5" xfId="3122"/>
    <cellStyle name="Normal 2 3 2 2 2 7 6" xfId="3123"/>
    <cellStyle name="Normal 2 3 2 2 2 8" xfId="3124"/>
    <cellStyle name="Normal 2 3 2 2 2 8 2" xfId="3125"/>
    <cellStyle name="Normal 2 3 2 2 2 8 3" xfId="3126"/>
    <cellStyle name="Normal 2 3 2 2 2 8 4" xfId="3127"/>
    <cellStyle name="Normal 2 3 2 2 2 9" xfId="3128"/>
    <cellStyle name="Normal 2 3 2 2 2 9 2" xfId="3129"/>
    <cellStyle name="Normal 2 3 2 2 2 9 3" xfId="3130"/>
    <cellStyle name="Normal 2 3 2 2 2 9 4" xfId="3131"/>
    <cellStyle name="Normal 2 3 2 2 3" xfId="3132"/>
    <cellStyle name="Normal 2 3 2 2 3 10" xfId="3133"/>
    <cellStyle name="Normal 2 3 2 2 3 2" xfId="3134"/>
    <cellStyle name="Normal 2 3 2 2 3 2 2" xfId="3135"/>
    <cellStyle name="Normal 2 3 2 2 3 2 2 2" xfId="3136"/>
    <cellStyle name="Normal 2 3 2 2 3 2 2 2 2" xfId="3137"/>
    <cellStyle name="Normal 2 3 2 2 3 2 2 2 3" xfId="3138"/>
    <cellStyle name="Normal 2 3 2 2 3 2 2 2 4" xfId="3139"/>
    <cellStyle name="Normal 2 3 2 2 3 2 2 3" xfId="3140"/>
    <cellStyle name="Normal 2 3 2 2 3 2 2 3 2" xfId="3141"/>
    <cellStyle name="Normal 2 3 2 2 3 2 2 3 3" xfId="3142"/>
    <cellStyle name="Normal 2 3 2 2 3 2 2 3 4" xfId="3143"/>
    <cellStyle name="Normal 2 3 2 2 3 2 2 4" xfId="3144"/>
    <cellStyle name="Normal 2 3 2 2 3 2 2 5" xfId="3145"/>
    <cellStyle name="Normal 2 3 2 2 3 2 2 6" xfId="3146"/>
    <cellStyle name="Normal 2 3 2 2 3 2 3" xfId="3147"/>
    <cellStyle name="Normal 2 3 2 2 3 2 3 2" xfId="3148"/>
    <cellStyle name="Normal 2 3 2 2 3 2 3 2 2" xfId="3149"/>
    <cellStyle name="Normal 2 3 2 2 3 2 3 2 3" xfId="3150"/>
    <cellStyle name="Normal 2 3 2 2 3 2 3 2 4" xfId="3151"/>
    <cellStyle name="Normal 2 3 2 2 3 2 3 3" xfId="3152"/>
    <cellStyle name="Normal 2 3 2 2 3 2 3 3 2" xfId="3153"/>
    <cellStyle name="Normal 2 3 2 2 3 2 3 3 3" xfId="3154"/>
    <cellStyle name="Normal 2 3 2 2 3 2 3 3 4" xfId="3155"/>
    <cellStyle name="Normal 2 3 2 2 3 2 3 4" xfId="3156"/>
    <cellStyle name="Normal 2 3 2 2 3 2 3 5" xfId="3157"/>
    <cellStyle name="Normal 2 3 2 2 3 2 3 6" xfId="3158"/>
    <cellStyle name="Normal 2 3 2 2 3 2 4" xfId="3159"/>
    <cellStyle name="Normal 2 3 2 2 3 2 4 2" xfId="3160"/>
    <cellStyle name="Normal 2 3 2 2 3 2 4 3" xfId="3161"/>
    <cellStyle name="Normal 2 3 2 2 3 2 4 4" xfId="3162"/>
    <cellStyle name="Normal 2 3 2 2 3 2 5" xfId="3163"/>
    <cellStyle name="Normal 2 3 2 2 3 2 5 2" xfId="3164"/>
    <cellStyle name="Normal 2 3 2 2 3 2 5 3" xfId="3165"/>
    <cellStyle name="Normal 2 3 2 2 3 2 5 4" xfId="3166"/>
    <cellStyle name="Normal 2 3 2 2 3 2 6" xfId="3167"/>
    <cellStyle name="Normal 2 3 2 2 3 2 7" xfId="3168"/>
    <cellStyle name="Normal 2 3 2 2 3 2 8" xfId="3169"/>
    <cellStyle name="Normal 2 3 2 2 3 3" xfId="3170"/>
    <cellStyle name="Normal 2 3 2 2 3 3 2" xfId="3171"/>
    <cellStyle name="Normal 2 3 2 2 3 3 2 2" xfId="3172"/>
    <cellStyle name="Normal 2 3 2 2 3 3 2 2 2" xfId="3173"/>
    <cellStyle name="Normal 2 3 2 2 3 3 2 2 3" xfId="3174"/>
    <cellStyle name="Normal 2 3 2 2 3 3 2 2 4" xfId="3175"/>
    <cellStyle name="Normal 2 3 2 2 3 3 2 3" xfId="3176"/>
    <cellStyle name="Normal 2 3 2 2 3 3 2 3 2" xfId="3177"/>
    <cellStyle name="Normal 2 3 2 2 3 3 2 3 3" xfId="3178"/>
    <cellStyle name="Normal 2 3 2 2 3 3 2 3 4" xfId="3179"/>
    <cellStyle name="Normal 2 3 2 2 3 3 2 4" xfId="3180"/>
    <cellStyle name="Normal 2 3 2 2 3 3 2 5" xfId="3181"/>
    <cellStyle name="Normal 2 3 2 2 3 3 2 6" xfId="3182"/>
    <cellStyle name="Normal 2 3 2 2 3 3 3" xfId="3183"/>
    <cellStyle name="Normal 2 3 2 2 3 3 3 2" xfId="3184"/>
    <cellStyle name="Normal 2 3 2 2 3 3 3 2 2" xfId="3185"/>
    <cellStyle name="Normal 2 3 2 2 3 3 3 2 3" xfId="3186"/>
    <cellStyle name="Normal 2 3 2 2 3 3 3 2 4" xfId="3187"/>
    <cellStyle name="Normal 2 3 2 2 3 3 3 3" xfId="3188"/>
    <cellStyle name="Normal 2 3 2 2 3 3 3 3 2" xfId="3189"/>
    <cellStyle name="Normal 2 3 2 2 3 3 3 3 3" xfId="3190"/>
    <cellStyle name="Normal 2 3 2 2 3 3 3 3 4" xfId="3191"/>
    <cellStyle name="Normal 2 3 2 2 3 3 3 4" xfId="3192"/>
    <cellStyle name="Normal 2 3 2 2 3 3 3 5" xfId="3193"/>
    <cellStyle name="Normal 2 3 2 2 3 3 3 6" xfId="3194"/>
    <cellStyle name="Normal 2 3 2 2 3 3 4" xfId="3195"/>
    <cellStyle name="Normal 2 3 2 2 3 3 4 2" xfId="3196"/>
    <cellStyle name="Normal 2 3 2 2 3 3 4 3" xfId="3197"/>
    <cellStyle name="Normal 2 3 2 2 3 3 4 4" xfId="3198"/>
    <cellStyle name="Normal 2 3 2 2 3 3 5" xfId="3199"/>
    <cellStyle name="Normal 2 3 2 2 3 3 5 2" xfId="3200"/>
    <cellStyle name="Normal 2 3 2 2 3 3 5 3" xfId="3201"/>
    <cellStyle name="Normal 2 3 2 2 3 3 5 4" xfId="3202"/>
    <cellStyle name="Normal 2 3 2 2 3 3 6" xfId="3203"/>
    <cellStyle name="Normal 2 3 2 2 3 3 7" xfId="3204"/>
    <cellStyle name="Normal 2 3 2 2 3 3 8" xfId="3205"/>
    <cellStyle name="Normal 2 3 2 2 3 4" xfId="3206"/>
    <cellStyle name="Normal 2 3 2 2 3 4 2" xfId="3207"/>
    <cellStyle name="Normal 2 3 2 2 3 4 2 2" xfId="3208"/>
    <cellStyle name="Normal 2 3 2 2 3 4 2 3" xfId="3209"/>
    <cellStyle name="Normal 2 3 2 2 3 4 2 4" xfId="3210"/>
    <cellStyle name="Normal 2 3 2 2 3 4 3" xfId="3211"/>
    <cellStyle name="Normal 2 3 2 2 3 4 3 2" xfId="3212"/>
    <cellStyle name="Normal 2 3 2 2 3 4 3 3" xfId="3213"/>
    <cellStyle name="Normal 2 3 2 2 3 4 3 4" xfId="3214"/>
    <cellStyle name="Normal 2 3 2 2 3 4 4" xfId="3215"/>
    <cellStyle name="Normal 2 3 2 2 3 4 5" xfId="3216"/>
    <cellStyle name="Normal 2 3 2 2 3 4 6" xfId="3217"/>
    <cellStyle name="Normal 2 3 2 2 3 5" xfId="3218"/>
    <cellStyle name="Normal 2 3 2 2 3 5 2" xfId="3219"/>
    <cellStyle name="Normal 2 3 2 2 3 5 2 2" xfId="3220"/>
    <cellStyle name="Normal 2 3 2 2 3 5 2 3" xfId="3221"/>
    <cellStyle name="Normal 2 3 2 2 3 5 2 4" xfId="3222"/>
    <cellStyle name="Normal 2 3 2 2 3 5 3" xfId="3223"/>
    <cellStyle name="Normal 2 3 2 2 3 5 3 2" xfId="3224"/>
    <cellStyle name="Normal 2 3 2 2 3 5 3 3" xfId="3225"/>
    <cellStyle name="Normal 2 3 2 2 3 5 3 4" xfId="3226"/>
    <cellStyle name="Normal 2 3 2 2 3 5 4" xfId="3227"/>
    <cellStyle name="Normal 2 3 2 2 3 5 5" xfId="3228"/>
    <cellStyle name="Normal 2 3 2 2 3 5 6" xfId="3229"/>
    <cellStyle name="Normal 2 3 2 2 3 6" xfId="3230"/>
    <cellStyle name="Normal 2 3 2 2 3 6 2" xfId="3231"/>
    <cellStyle name="Normal 2 3 2 2 3 6 3" xfId="3232"/>
    <cellStyle name="Normal 2 3 2 2 3 6 4" xfId="3233"/>
    <cellStyle name="Normal 2 3 2 2 3 7" xfId="3234"/>
    <cellStyle name="Normal 2 3 2 2 3 7 2" xfId="3235"/>
    <cellStyle name="Normal 2 3 2 2 3 7 3" xfId="3236"/>
    <cellStyle name="Normal 2 3 2 2 3 7 4" xfId="3237"/>
    <cellStyle name="Normal 2 3 2 2 3 8" xfId="3238"/>
    <cellStyle name="Normal 2 3 2 2 3 9" xfId="3239"/>
    <cellStyle name="Normal 2 3 2 2 4" xfId="3240"/>
    <cellStyle name="Normal 2 3 2 2 4 2" xfId="3241"/>
    <cellStyle name="Normal 2 3 2 2 4 2 2" xfId="3242"/>
    <cellStyle name="Normal 2 3 2 2 4 2 2 2" xfId="3243"/>
    <cellStyle name="Normal 2 3 2 2 4 2 2 3" xfId="3244"/>
    <cellStyle name="Normal 2 3 2 2 4 2 2 4" xfId="3245"/>
    <cellStyle name="Normal 2 3 2 2 4 2 3" xfId="3246"/>
    <cellStyle name="Normal 2 3 2 2 4 2 3 2" xfId="3247"/>
    <cellStyle name="Normal 2 3 2 2 4 2 3 3" xfId="3248"/>
    <cellStyle name="Normal 2 3 2 2 4 2 3 4" xfId="3249"/>
    <cellStyle name="Normal 2 3 2 2 4 2 4" xfId="3250"/>
    <cellStyle name="Normal 2 3 2 2 4 2 5" xfId="3251"/>
    <cellStyle name="Normal 2 3 2 2 4 2 6" xfId="3252"/>
    <cellStyle name="Normal 2 3 2 2 4 3" xfId="3253"/>
    <cellStyle name="Normal 2 3 2 2 4 3 2" xfId="3254"/>
    <cellStyle name="Normal 2 3 2 2 4 3 2 2" xfId="3255"/>
    <cellStyle name="Normal 2 3 2 2 4 3 2 3" xfId="3256"/>
    <cellStyle name="Normal 2 3 2 2 4 3 2 4" xfId="3257"/>
    <cellStyle name="Normal 2 3 2 2 4 3 3" xfId="3258"/>
    <cellStyle name="Normal 2 3 2 2 4 3 3 2" xfId="3259"/>
    <cellStyle name="Normal 2 3 2 2 4 3 3 3" xfId="3260"/>
    <cellStyle name="Normal 2 3 2 2 4 3 3 4" xfId="3261"/>
    <cellStyle name="Normal 2 3 2 2 4 3 4" xfId="3262"/>
    <cellStyle name="Normal 2 3 2 2 4 3 5" xfId="3263"/>
    <cellStyle name="Normal 2 3 2 2 4 3 6" xfId="3264"/>
    <cellStyle name="Normal 2 3 2 2 4 4" xfId="3265"/>
    <cellStyle name="Normal 2 3 2 2 4 4 2" xfId="3266"/>
    <cellStyle name="Normal 2 3 2 2 4 4 3" xfId="3267"/>
    <cellStyle name="Normal 2 3 2 2 4 4 4" xfId="3268"/>
    <cellStyle name="Normal 2 3 2 2 4 5" xfId="3269"/>
    <cellStyle name="Normal 2 3 2 2 4 5 2" xfId="3270"/>
    <cellStyle name="Normal 2 3 2 2 4 5 3" xfId="3271"/>
    <cellStyle name="Normal 2 3 2 2 4 5 4" xfId="3272"/>
    <cellStyle name="Normal 2 3 2 2 4 6" xfId="3273"/>
    <cellStyle name="Normal 2 3 2 2 4 7" xfId="3274"/>
    <cellStyle name="Normal 2 3 2 2 4 8" xfId="3275"/>
    <cellStyle name="Normal 2 3 2 2 5" xfId="3276"/>
    <cellStyle name="Normal 2 3 2 2 5 2" xfId="3277"/>
    <cellStyle name="Normal 2 3 2 2 5 2 2" xfId="3278"/>
    <cellStyle name="Normal 2 3 2 2 5 2 2 2" xfId="3279"/>
    <cellStyle name="Normal 2 3 2 2 5 2 2 3" xfId="3280"/>
    <cellStyle name="Normal 2 3 2 2 5 2 2 4" xfId="3281"/>
    <cellStyle name="Normal 2 3 2 2 5 2 3" xfId="3282"/>
    <cellStyle name="Normal 2 3 2 2 5 2 3 2" xfId="3283"/>
    <cellStyle name="Normal 2 3 2 2 5 2 3 3" xfId="3284"/>
    <cellStyle name="Normal 2 3 2 2 5 2 3 4" xfId="3285"/>
    <cellStyle name="Normal 2 3 2 2 5 2 4" xfId="3286"/>
    <cellStyle name="Normal 2 3 2 2 5 2 5" xfId="3287"/>
    <cellStyle name="Normal 2 3 2 2 5 2 6" xfId="3288"/>
    <cellStyle name="Normal 2 3 2 2 5 3" xfId="3289"/>
    <cellStyle name="Normal 2 3 2 2 5 3 2" xfId="3290"/>
    <cellStyle name="Normal 2 3 2 2 5 3 2 2" xfId="3291"/>
    <cellStyle name="Normal 2 3 2 2 5 3 2 3" xfId="3292"/>
    <cellStyle name="Normal 2 3 2 2 5 3 2 4" xfId="3293"/>
    <cellStyle name="Normal 2 3 2 2 5 3 3" xfId="3294"/>
    <cellStyle name="Normal 2 3 2 2 5 3 3 2" xfId="3295"/>
    <cellStyle name="Normal 2 3 2 2 5 3 3 3" xfId="3296"/>
    <cellStyle name="Normal 2 3 2 2 5 3 3 4" xfId="3297"/>
    <cellStyle name="Normal 2 3 2 2 5 3 4" xfId="3298"/>
    <cellStyle name="Normal 2 3 2 2 5 3 5" xfId="3299"/>
    <cellStyle name="Normal 2 3 2 2 5 3 6" xfId="3300"/>
    <cellStyle name="Normal 2 3 2 2 5 4" xfId="3301"/>
    <cellStyle name="Normal 2 3 2 2 5 4 2" xfId="3302"/>
    <cellStyle name="Normal 2 3 2 2 5 4 3" xfId="3303"/>
    <cellStyle name="Normal 2 3 2 2 5 4 4" xfId="3304"/>
    <cellStyle name="Normal 2 3 2 2 5 5" xfId="3305"/>
    <cellStyle name="Normal 2 3 2 2 5 5 2" xfId="3306"/>
    <cellStyle name="Normal 2 3 2 2 5 5 3" xfId="3307"/>
    <cellStyle name="Normal 2 3 2 2 5 5 4" xfId="3308"/>
    <cellStyle name="Normal 2 3 2 2 5 6" xfId="3309"/>
    <cellStyle name="Normal 2 3 2 2 5 7" xfId="3310"/>
    <cellStyle name="Normal 2 3 2 2 5 8" xfId="3311"/>
    <cellStyle name="Normal 2 3 2 2 6" xfId="3312"/>
    <cellStyle name="Normal 2 3 2 2 6 2" xfId="3313"/>
    <cellStyle name="Normal 2 3 2 2 6 2 2" xfId="3314"/>
    <cellStyle name="Normal 2 3 2 2 6 2 2 2" xfId="3315"/>
    <cellStyle name="Normal 2 3 2 2 6 2 2 3" xfId="3316"/>
    <cellStyle name="Normal 2 3 2 2 6 2 2 4" xfId="3317"/>
    <cellStyle name="Normal 2 3 2 2 6 2 3" xfId="3318"/>
    <cellStyle name="Normal 2 3 2 2 6 2 3 2" xfId="3319"/>
    <cellStyle name="Normal 2 3 2 2 6 2 3 3" xfId="3320"/>
    <cellStyle name="Normal 2 3 2 2 6 2 3 4" xfId="3321"/>
    <cellStyle name="Normal 2 3 2 2 6 2 4" xfId="3322"/>
    <cellStyle name="Normal 2 3 2 2 6 2 5" xfId="3323"/>
    <cellStyle name="Normal 2 3 2 2 6 2 6" xfId="3324"/>
    <cellStyle name="Normal 2 3 2 2 6 3" xfId="3325"/>
    <cellStyle name="Normal 2 3 2 2 6 3 2" xfId="3326"/>
    <cellStyle name="Normal 2 3 2 2 6 3 2 2" xfId="3327"/>
    <cellStyle name="Normal 2 3 2 2 6 3 2 3" xfId="3328"/>
    <cellStyle name="Normal 2 3 2 2 6 3 2 4" xfId="3329"/>
    <cellStyle name="Normal 2 3 2 2 6 3 3" xfId="3330"/>
    <cellStyle name="Normal 2 3 2 2 6 3 3 2" xfId="3331"/>
    <cellStyle name="Normal 2 3 2 2 6 3 3 3" xfId="3332"/>
    <cellStyle name="Normal 2 3 2 2 6 3 3 4" xfId="3333"/>
    <cellStyle name="Normal 2 3 2 2 6 3 4" xfId="3334"/>
    <cellStyle name="Normal 2 3 2 2 6 3 5" xfId="3335"/>
    <cellStyle name="Normal 2 3 2 2 6 3 6" xfId="3336"/>
    <cellStyle name="Normal 2 3 2 2 6 4" xfId="3337"/>
    <cellStyle name="Normal 2 3 2 2 6 4 2" xfId="3338"/>
    <cellStyle name="Normal 2 3 2 2 6 4 3" xfId="3339"/>
    <cellStyle name="Normal 2 3 2 2 6 4 4" xfId="3340"/>
    <cellStyle name="Normal 2 3 2 2 6 5" xfId="3341"/>
    <cellStyle name="Normal 2 3 2 2 6 5 2" xfId="3342"/>
    <cellStyle name="Normal 2 3 2 2 6 5 3" xfId="3343"/>
    <cellStyle name="Normal 2 3 2 2 6 5 4" xfId="3344"/>
    <cellStyle name="Normal 2 3 2 2 6 6" xfId="3345"/>
    <cellStyle name="Normal 2 3 2 2 6 7" xfId="3346"/>
    <cellStyle name="Normal 2 3 2 2 6 8" xfId="3347"/>
    <cellStyle name="Normal 2 3 2 2 7" xfId="3348"/>
    <cellStyle name="Normal 2 3 2 2 7 2" xfId="3349"/>
    <cellStyle name="Normal 2 3 2 2 7 2 2" xfId="3350"/>
    <cellStyle name="Normal 2 3 2 2 7 2 3" xfId="3351"/>
    <cellStyle name="Normal 2 3 2 2 7 2 4" xfId="3352"/>
    <cellStyle name="Normal 2 3 2 2 7 3" xfId="3353"/>
    <cellStyle name="Normal 2 3 2 2 7 3 2" xfId="3354"/>
    <cellStyle name="Normal 2 3 2 2 7 3 3" xfId="3355"/>
    <cellStyle name="Normal 2 3 2 2 7 3 4" xfId="3356"/>
    <cellStyle name="Normal 2 3 2 2 7 4" xfId="3357"/>
    <cellStyle name="Normal 2 3 2 2 7 5" xfId="3358"/>
    <cellStyle name="Normal 2 3 2 2 7 6" xfId="3359"/>
    <cellStyle name="Normal 2 3 2 2 8" xfId="3360"/>
    <cellStyle name="Normal 2 3 2 2 8 2" xfId="3361"/>
    <cellStyle name="Normal 2 3 2 2 8 2 2" xfId="3362"/>
    <cellStyle name="Normal 2 3 2 2 8 2 3" xfId="3363"/>
    <cellStyle name="Normal 2 3 2 2 8 2 4" xfId="3364"/>
    <cellStyle name="Normal 2 3 2 2 8 3" xfId="3365"/>
    <cellStyle name="Normal 2 3 2 2 8 3 2" xfId="3366"/>
    <cellStyle name="Normal 2 3 2 2 8 3 3" xfId="3367"/>
    <cellStyle name="Normal 2 3 2 2 8 3 4" xfId="3368"/>
    <cellStyle name="Normal 2 3 2 2 8 4" xfId="3369"/>
    <cellStyle name="Normal 2 3 2 2 8 5" xfId="3370"/>
    <cellStyle name="Normal 2 3 2 2 8 6" xfId="3371"/>
    <cellStyle name="Normal 2 3 2 2 9" xfId="3372"/>
    <cellStyle name="Normal 2 3 2 2 9 2" xfId="3373"/>
    <cellStyle name="Normal 2 3 2 2 9 3" xfId="3374"/>
    <cellStyle name="Normal 2 3 2 2 9 4" xfId="3375"/>
    <cellStyle name="Normal 2 3 2 3" xfId="3376"/>
    <cellStyle name="Normal 2 3 2 3 10" xfId="3377"/>
    <cellStyle name="Normal 2 3 2 3 11" xfId="3378"/>
    <cellStyle name="Normal 2 3 2 3 12" xfId="3379"/>
    <cellStyle name="Normal 2 3 2 3 2" xfId="3380"/>
    <cellStyle name="Normal 2 3 2 3 2 10" xfId="3381"/>
    <cellStyle name="Normal 2 3 2 3 2 2" xfId="3382"/>
    <cellStyle name="Normal 2 3 2 3 2 2 2" xfId="3383"/>
    <cellStyle name="Normal 2 3 2 3 2 2 2 2" xfId="3384"/>
    <cellStyle name="Normal 2 3 2 3 2 2 2 2 2" xfId="3385"/>
    <cellStyle name="Normal 2 3 2 3 2 2 2 2 3" xfId="3386"/>
    <cellStyle name="Normal 2 3 2 3 2 2 2 2 4" xfId="3387"/>
    <cellStyle name="Normal 2 3 2 3 2 2 2 3" xfId="3388"/>
    <cellStyle name="Normal 2 3 2 3 2 2 2 3 2" xfId="3389"/>
    <cellStyle name="Normal 2 3 2 3 2 2 2 3 3" xfId="3390"/>
    <cellStyle name="Normal 2 3 2 3 2 2 2 3 4" xfId="3391"/>
    <cellStyle name="Normal 2 3 2 3 2 2 2 4" xfId="3392"/>
    <cellStyle name="Normal 2 3 2 3 2 2 2 5" xfId="3393"/>
    <cellStyle name="Normal 2 3 2 3 2 2 2 6" xfId="3394"/>
    <cellStyle name="Normal 2 3 2 3 2 2 3" xfId="3395"/>
    <cellStyle name="Normal 2 3 2 3 2 2 3 2" xfId="3396"/>
    <cellStyle name="Normal 2 3 2 3 2 2 3 2 2" xfId="3397"/>
    <cellStyle name="Normal 2 3 2 3 2 2 3 2 3" xfId="3398"/>
    <cellStyle name="Normal 2 3 2 3 2 2 3 2 4" xfId="3399"/>
    <cellStyle name="Normal 2 3 2 3 2 2 3 3" xfId="3400"/>
    <cellStyle name="Normal 2 3 2 3 2 2 3 3 2" xfId="3401"/>
    <cellStyle name="Normal 2 3 2 3 2 2 3 3 3" xfId="3402"/>
    <cellStyle name="Normal 2 3 2 3 2 2 3 3 4" xfId="3403"/>
    <cellStyle name="Normal 2 3 2 3 2 2 3 4" xfId="3404"/>
    <cellStyle name="Normal 2 3 2 3 2 2 3 5" xfId="3405"/>
    <cellStyle name="Normal 2 3 2 3 2 2 3 6" xfId="3406"/>
    <cellStyle name="Normal 2 3 2 3 2 2 4" xfId="3407"/>
    <cellStyle name="Normal 2 3 2 3 2 2 4 2" xfId="3408"/>
    <cellStyle name="Normal 2 3 2 3 2 2 4 3" xfId="3409"/>
    <cellStyle name="Normal 2 3 2 3 2 2 4 4" xfId="3410"/>
    <cellStyle name="Normal 2 3 2 3 2 2 5" xfId="3411"/>
    <cellStyle name="Normal 2 3 2 3 2 2 5 2" xfId="3412"/>
    <cellStyle name="Normal 2 3 2 3 2 2 5 3" xfId="3413"/>
    <cellStyle name="Normal 2 3 2 3 2 2 5 4" xfId="3414"/>
    <cellStyle name="Normal 2 3 2 3 2 2 6" xfId="3415"/>
    <cellStyle name="Normal 2 3 2 3 2 2 7" xfId="3416"/>
    <cellStyle name="Normal 2 3 2 3 2 2 8" xfId="3417"/>
    <cellStyle name="Normal 2 3 2 3 2 3" xfId="3418"/>
    <cellStyle name="Normal 2 3 2 3 2 3 2" xfId="3419"/>
    <cellStyle name="Normal 2 3 2 3 2 3 2 2" xfId="3420"/>
    <cellStyle name="Normal 2 3 2 3 2 3 2 2 2" xfId="3421"/>
    <cellStyle name="Normal 2 3 2 3 2 3 2 2 3" xfId="3422"/>
    <cellStyle name="Normal 2 3 2 3 2 3 2 2 4" xfId="3423"/>
    <cellStyle name="Normal 2 3 2 3 2 3 2 3" xfId="3424"/>
    <cellStyle name="Normal 2 3 2 3 2 3 2 3 2" xfId="3425"/>
    <cellStyle name="Normal 2 3 2 3 2 3 2 3 3" xfId="3426"/>
    <cellStyle name="Normal 2 3 2 3 2 3 2 3 4" xfId="3427"/>
    <cellStyle name="Normal 2 3 2 3 2 3 2 4" xfId="3428"/>
    <cellStyle name="Normal 2 3 2 3 2 3 2 5" xfId="3429"/>
    <cellStyle name="Normal 2 3 2 3 2 3 2 6" xfId="3430"/>
    <cellStyle name="Normal 2 3 2 3 2 3 3" xfId="3431"/>
    <cellStyle name="Normal 2 3 2 3 2 3 3 2" xfId="3432"/>
    <cellStyle name="Normal 2 3 2 3 2 3 3 2 2" xfId="3433"/>
    <cellStyle name="Normal 2 3 2 3 2 3 3 2 3" xfId="3434"/>
    <cellStyle name="Normal 2 3 2 3 2 3 3 2 4" xfId="3435"/>
    <cellStyle name="Normal 2 3 2 3 2 3 3 3" xfId="3436"/>
    <cellStyle name="Normal 2 3 2 3 2 3 3 3 2" xfId="3437"/>
    <cellStyle name="Normal 2 3 2 3 2 3 3 3 3" xfId="3438"/>
    <cellStyle name="Normal 2 3 2 3 2 3 3 3 4" xfId="3439"/>
    <cellStyle name="Normal 2 3 2 3 2 3 3 4" xfId="3440"/>
    <cellStyle name="Normal 2 3 2 3 2 3 3 5" xfId="3441"/>
    <cellStyle name="Normal 2 3 2 3 2 3 3 6" xfId="3442"/>
    <cellStyle name="Normal 2 3 2 3 2 3 4" xfId="3443"/>
    <cellStyle name="Normal 2 3 2 3 2 3 4 2" xfId="3444"/>
    <cellStyle name="Normal 2 3 2 3 2 3 4 3" xfId="3445"/>
    <cellStyle name="Normal 2 3 2 3 2 3 4 4" xfId="3446"/>
    <cellStyle name="Normal 2 3 2 3 2 3 5" xfId="3447"/>
    <cellStyle name="Normal 2 3 2 3 2 3 5 2" xfId="3448"/>
    <cellStyle name="Normal 2 3 2 3 2 3 5 3" xfId="3449"/>
    <cellStyle name="Normal 2 3 2 3 2 3 5 4" xfId="3450"/>
    <cellStyle name="Normal 2 3 2 3 2 3 6" xfId="3451"/>
    <cellStyle name="Normal 2 3 2 3 2 3 7" xfId="3452"/>
    <cellStyle name="Normal 2 3 2 3 2 3 8" xfId="3453"/>
    <cellStyle name="Normal 2 3 2 3 2 4" xfId="3454"/>
    <cellStyle name="Normal 2 3 2 3 2 4 2" xfId="3455"/>
    <cellStyle name="Normal 2 3 2 3 2 4 2 2" xfId="3456"/>
    <cellStyle name="Normal 2 3 2 3 2 4 2 3" xfId="3457"/>
    <cellStyle name="Normal 2 3 2 3 2 4 2 4" xfId="3458"/>
    <cellStyle name="Normal 2 3 2 3 2 4 3" xfId="3459"/>
    <cellStyle name="Normal 2 3 2 3 2 4 3 2" xfId="3460"/>
    <cellStyle name="Normal 2 3 2 3 2 4 3 3" xfId="3461"/>
    <cellStyle name="Normal 2 3 2 3 2 4 3 4" xfId="3462"/>
    <cellStyle name="Normal 2 3 2 3 2 4 4" xfId="3463"/>
    <cellStyle name="Normal 2 3 2 3 2 4 5" xfId="3464"/>
    <cellStyle name="Normal 2 3 2 3 2 4 6" xfId="3465"/>
    <cellStyle name="Normal 2 3 2 3 2 5" xfId="3466"/>
    <cellStyle name="Normal 2 3 2 3 2 5 2" xfId="3467"/>
    <cellStyle name="Normal 2 3 2 3 2 5 2 2" xfId="3468"/>
    <cellStyle name="Normal 2 3 2 3 2 5 2 3" xfId="3469"/>
    <cellStyle name="Normal 2 3 2 3 2 5 2 4" xfId="3470"/>
    <cellStyle name="Normal 2 3 2 3 2 5 3" xfId="3471"/>
    <cellStyle name="Normal 2 3 2 3 2 5 3 2" xfId="3472"/>
    <cellStyle name="Normal 2 3 2 3 2 5 3 3" xfId="3473"/>
    <cellStyle name="Normal 2 3 2 3 2 5 3 4" xfId="3474"/>
    <cellStyle name="Normal 2 3 2 3 2 5 4" xfId="3475"/>
    <cellStyle name="Normal 2 3 2 3 2 5 5" xfId="3476"/>
    <cellStyle name="Normal 2 3 2 3 2 5 6" xfId="3477"/>
    <cellStyle name="Normal 2 3 2 3 2 6" xfId="3478"/>
    <cellStyle name="Normal 2 3 2 3 2 6 2" xfId="3479"/>
    <cellStyle name="Normal 2 3 2 3 2 6 3" xfId="3480"/>
    <cellStyle name="Normal 2 3 2 3 2 6 4" xfId="3481"/>
    <cellStyle name="Normal 2 3 2 3 2 7" xfId="3482"/>
    <cellStyle name="Normal 2 3 2 3 2 7 2" xfId="3483"/>
    <cellStyle name="Normal 2 3 2 3 2 7 3" xfId="3484"/>
    <cellStyle name="Normal 2 3 2 3 2 7 4" xfId="3485"/>
    <cellStyle name="Normal 2 3 2 3 2 8" xfId="3486"/>
    <cellStyle name="Normal 2 3 2 3 2 9" xfId="3487"/>
    <cellStyle name="Normal 2 3 2 3 3" xfId="3488"/>
    <cellStyle name="Normal 2 3 2 3 3 2" xfId="3489"/>
    <cellStyle name="Normal 2 3 2 3 3 2 2" xfId="3490"/>
    <cellStyle name="Normal 2 3 2 3 3 2 2 2" xfId="3491"/>
    <cellStyle name="Normal 2 3 2 3 3 2 2 3" xfId="3492"/>
    <cellStyle name="Normal 2 3 2 3 3 2 2 4" xfId="3493"/>
    <cellStyle name="Normal 2 3 2 3 3 2 3" xfId="3494"/>
    <cellStyle name="Normal 2 3 2 3 3 2 3 2" xfId="3495"/>
    <cellStyle name="Normal 2 3 2 3 3 2 3 3" xfId="3496"/>
    <cellStyle name="Normal 2 3 2 3 3 2 3 4" xfId="3497"/>
    <cellStyle name="Normal 2 3 2 3 3 2 4" xfId="3498"/>
    <cellStyle name="Normal 2 3 2 3 3 2 5" xfId="3499"/>
    <cellStyle name="Normal 2 3 2 3 3 2 6" xfId="3500"/>
    <cellStyle name="Normal 2 3 2 3 3 3" xfId="3501"/>
    <cellStyle name="Normal 2 3 2 3 3 3 2" xfId="3502"/>
    <cellStyle name="Normal 2 3 2 3 3 3 2 2" xfId="3503"/>
    <cellStyle name="Normal 2 3 2 3 3 3 2 3" xfId="3504"/>
    <cellStyle name="Normal 2 3 2 3 3 3 2 4" xfId="3505"/>
    <cellStyle name="Normal 2 3 2 3 3 3 3" xfId="3506"/>
    <cellStyle name="Normal 2 3 2 3 3 3 3 2" xfId="3507"/>
    <cellStyle name="Normal 2 3 2 3 3 3 3 3" xfId="3508"/>
    <cellStyle name="Normal 2 3 2 3 3 3 3 4" xfId="3509"/>
    <cellStyle name="Normal 2 3 2 3 3 3 4" xfId="3510"/>
    <cellStyle name="Normal 2 3 2 3 3 3 5" xfId="3511"/>
    <cellStyle name="Normal 2 3 2 3 3 3 6" xfId="3512"/>
    <cellStyle name="Normal 2 3 2 3 3 4" xfId="3513"/>
    <cellStyle name="Normal 2 3 2 3 3 4 2" xfId="3514"/>
    <cellStyle name="Normal 2 3 2 3 3 4 3" xfId="3515"/>
    <cellStyle name="Normal 2 3 2 3 3 4 4" xfId="3516"/>
    <cellStyle name="Normal 2 3 2 3 3 5" xfId="3517"/>
    <cellStyle name="Normal 2 3 2 3 3 5 2" xfId="3518"/>
    <cellStyle name="Normal 2 3 2 3 3 5 3" xfId="3519"/>
    <cellStyle name="Normal 2 3 2 3 3 5 4" xfId="3520"/>
    <cellStyle name="Normal 2 3 2 3 3 6" xfId="3521"/>
    <cellStyle name="Normal 2 3 2 3 3 7" xfId="3522"/>
    <cellStyle name="Normal 2 3 2 3 3 8" xfId="3523"/>
    <cellStyle name="Normal 2 3 2 3 4" xfId="3524"/>
    <cellStyle name="Normal 2 3 2 3 4 2" xfId="3525"/>
    <cellStyle name="Normal 2 3 2 3 4 2 2" xfId="3526"/>
    <cellStyle name="Normal 2 3 2 3 4 2 2 2" xfId="3527"/>
    <cellStyle name="Normal 2 3 2 3 4 2 2 3" xfId="3528"/>
    <cellStyle name="Normal 2 3 2 3 4 2 2 4" xfId="3529"/>
    <cellStyle name="Normal 2 3 2 3 4 2 3" xfId="3530"/>
    <cellStyle name="Normal 2 3 2 3 4 2 3 2" xfId="3531"/>
    <cellStyle name="Normal 2 3 2 3 4 2 3 3" xfId="3532"/>
    <cellStyle name="Normal 2 3 2 3 4 2 3 4" xfId="3533"/>
    <cellStyle name="Normal 2 3 2 3 4 2 4" xfId="3534"/>
    <cellStyle name="Normal 2 3 2 3 4 2 5" xfId="3535"/>
    <cellStyle name="Normal 2 3 2 3 4 2 6" xfId="3536"/>
    <cellStyle name="Normal 2 3 2 3 4 3" xfId="3537"/>
    <cellStyle name="Normal 2 3 2 3 4 3 2" xfId="3538"/>
    <cellStyle name="Normal 2 3 2 3 4 3 2 2" xfId="3539"/>
    <cellStyle name="Normal 2 3 2 3 4 3 2 3" xfId="3540"/>
    <cellStyle name="Normal 2 3 2 3 4 3 2 4" xfId="3541"/>
    <cellStyle name="Normal 2 3 2 3 4 3 3" xfId="3542"/>
    <cellStyle name="Normal 2 3 2 3 4 3 3 2" xfId="3543"/>
    <cellStyle name="Normal 2 3 2 3 4 3 3 3" xfId="3544"/>
    <cellStyle name="Normal 2 3 2 3 4 3 3 4" xfId="3545"/>
    <cellStyle name="Normal 2 3 2 3 4 3 4" xfId="3546"/>
    <cellStyle name="Normal 2 3 2 3 4 3 5" xfId="3547"/>
    <cellStyle name="Normal 2 3 2 3 4 3 6" xfId="3548"/>
    <cellStyle name="Normal 2 3 2 3 4 4" xfId="3549"/>
    <cellStyle name="Normal 2 3 2 3 4 4 2" xfId="3550"/>
    <cellStyle name="Normal 2 3 2 3 4 4 3" xfId="3551"/>
    <cellStyle name="Normal 2 3 2 3 4 4 4" xfId="3552"/>
    <cellStyle name="Normal 2 3 2 3 4 5" xfId="3553"/>
    <cellStyle name="Normal 2 3 2 3 4 5 2" xfId="3554"/>
    <cellStyle name="Normal 2 3 2 3 4 5 3" xfId="3555"/>
    <cellStyle name="Normal 2 3 2 3 4 5 4" xfId="3556"/>
    <cellStyle name="Normal 2 3 2 3 4 6" xfId="3557"/>
    <cellStyle name="Normal 2 3 2 3 4 7" xfId="3558"/>
    <cellStyle name="Normal 2 3 2 3 4 8" xfId="3559"/>
    <cellStyle name="Normal 2 3 2 3 5" xfId="3560"/>
    <cellStyle name="Normal 2 3 2 3 5 2" xfId="3561"/>
    <cellStyle name="Normal 2 3 2 3 5 2 2" xfId="3562"/>
    <cellStyle name="Normal 2 3 2 3 5 2 2 2" xfId="3563"/>
    <cellStyle name="Normal 2 3 2 3 5 2 2 3" xfId="3564"/>
    <cellStyle name="Normal 2 3 2 3 5 2 2 4" xfId="3565"/>
    <cellStyle name="Normal 2 3 2 3 5 2 3" xfId="3566"/>
    <cellStyle name="Normal 2 3 2 3 5 2 3 2" xfId="3567"/>
    <cellStyle name="Normal 2 3 2 3 5 2 3 3" xfId="3568"/>
    <cellStyle name="Normal 2 3 2 3 5 2 3 4" xfId="3569"/>
    <cellStyle name="Normal 2 3 2 3 5 2 4" xfId="3570"/>
    <cellStyle name="Normal 2 3 2 3 5 2 5" xfId="3571"/>
    <cellStyle name="Normal 2 3 2 3 5 2 6" xfId="3572"/>
    <cellStyle name="Normal 2 3 2 3 5 3" xfId="3573"/>
    <cellStyle name="Normal 2 3 2 3 5 3 2" xfId="3574"/>
    <cellStyle name="Normal 2 3 2 3 5 3 2 2" xfId="3575"/>
    <cellStyle name="Normal 2 3 2 3 5 3 2 3" xfId="3576"/>
    <cellStyle name="Normal 2 3 2 3 5 3 2 4" xfId="3577"/>
    <cellStyle name="Normal 2 3 2 3 5 3 3" xfId="3578"/>
    <cellStyle name="Normal 2 3 2 3 5 3 3 2" xfId="3579"/>
    <cellStyle name="Normal 2 3 2 3 5 3 3 3" xfId="3580"/>
    <cellStyle name="Normal 2 3 2 3 5 3 3 4" xfId="3581"/>
    <cellStyle name="Normal 2 3 2 3 5 3 4" xfId="3582"/>
    <cellStyle name="Normal 2 3 2 3 5 3 5" xfId="3583"/>
    <cellStyle name="Normal 2 3 2 3 5 3 6" xfId="3584"/>
    <cellStyle name="Normal 2 3 2 3 5 4" xfId="3585"/>
    <cellStyle name="Normal 2 3 2 3 5 4 2" xfId="3586"/>
    <cellStyle name="Normal 2 3 2 3 5 4 3" xfId="3587"/>
    <cellStyle name="Normal 2 3 2 3 5 4 4" xfId="3588"/>
    <cellStyle name="Normal 2 3 2 3 5 5" xfId="3589"/>
    <cellStyle name="Normal 2 3 2 3 5 5 2" xfId="3590"/>
    <cellStyle name="Normal 2 3 2 3 5 5 3" xfId="3591"/>
    <cellStyle name="Normal 2 3 2 3 5 5 4" xfId="3592"/>
    <cellStyle name="Normal 2 3 2 3 5 6" xfId="3593"/>
    <cellStyle name="Normal 2 3 2 3 5 7" xfId="3594"/>
    <cellStyle name="Normal 2 3 2 3 5 8" xfId="3595"/>
    <cellStyle name="Normal 2 3 2 3 6" xfId="3596"/>
    <cellStyle name="Normal 2 3 2 3 6 2" xfId="3597"/>
    <cellStyle name="Normal 2 3 2 3 6 2 2" xfId="3598"/>
    <cellStyle name="Normal 2 3 2 3 6 2 3" xfId="3599"/>
    <cellStyle name="Normal 2 3 2 3 6 2 4" xfId="3600"/>
    <cellStyle name="Normal 2 3 2 3 6 3" xfId="3601"/>
    <cellStyle name="Normal 2 3 2 3 6 3 2" xfId="3602"/>
    <cellStyle name="Normal 2 3 2 3 6 3 3" xfId="3603"/>
    <cellStyle name="Normal 2 3 2 3 6 3 4" xfId="3604"/>
    <cellStyle name="Normal 2 3 2 3 6 4" xfId="3605"/>
    <cellStyle name="Normal 2 3 2 3 6 5" xfId="3606"/>
    <cellStyle name="Normal 2 3 2 3 6 6" xfId="3607"/>
    <cellStyle name="Normal 2 3 2 3 7" xfId="3608"/>
    <cellStyle name="Normal 2 3 2 3 7 2" xfId="3609"/>
    <cellStyle name="Normal 2 3 2 3 7 2 2" xfId="3610"/>
    <cellStyle name="Normal 2 3 2 3 7 2 3" xfId="3611"/>
    <cellStyle name="Normal 2 3 2 3 7 2 4" xfId="3612"/>
    <cellStyle name="Normal 2 3 2 3 7 3" xfId="3613"/>
    <cellStyle name="Normal 2 3 2 3 7 3 2" xfId="3614"/>
    <cellStyle name="Normal 2 3 2 3 7 3 3" xfId="3615"/>
    <cellStyle name="Normal 2 3 2 3 7 3 4" xfId="3616"/>
    <cellStyle name="Normal 2 3 2 3 7 4" xfId="3617"/>
    <cellStyle name="Normal 2 3 2 3 7 5" xfId="3618"/>
    <cellStyle name="Normal 2 3 2 3 7 6" xfId="3619"/>
    <cellStyle name="Normal 2 3 2 3 8" xfId="3620"/>
    <cellStyle name="Normal 2 3 2 3 8 2" xfId="3621"/>
    <cellStyle name="Normal 2 3 2 3 8 3" xfId="3622"/>
    <cellStyle name="Normal 2 3 2 3 8 4" xfId="3623"/>
    <cellStyle name="Normal 2 3 2 3 9" xfId="3624"/>
    <cellStyle name="Normal 2 3 2 3 9 2" xfId="3625"/>
    <cellStyle name="Normal 2 3 2 3 9 3" xfId="3626"/>
    <cellStyle name="Normal 2 3 2 3 9 4" xfId="3627"/>
    <cellStyle name="Normal 2 3 2 4" xfId="3628"/>
    <cellStyle name="Normal 2 3 2 4 10" xfId="3629"/>
    <cellStyle name="Normal 2 3 2 4 2" xfId="3630"/>
    <cellStyle name="Normal 2 3 2 4 2 2" xfId="3631"/>
    <cellStyle name="Normal 2 3 2 4 2 2 2" xfId="3632"/>
    <cellStyle name="Normal 2 3 2 4 2 2 2 2" xfId="3633"/>
    <cellStyle name="Normal 2 3 2 4 2 2 2 3" xfId="3634"/>
    <cellStyle name="Normal 2 3 2 4 2 2 2 4" xfId="3635"/>
    <cellStyle name="Normal 2 3 2 4 2 2 3" xfId="3636"/>
    <cellStyle name="Normal 2 3 2 4 2 2 3 2" xfId="3637"/>
    <cellStyle name="Normal 2 3 2 4 2 2 3 3" xfId="3638"/>
    <cellStyle name="Normal 2 3 2 4 2 2 3 4" xfId="3639"/>
    <cellStyle name="Normal 2 3 2 4 2 2 4" xfId="3640"/>
    <cellStyle name="Normal 2 3 2 4 2 2 5" xfId="3641"/>
    <cellStyle name="Normal 2 3 2 4 2 2 6" xfId="3642"/>
    <cellStyle name="Normal 2 3 2 4 2 3" xfId="3643"/>
    <cellStyle name="Normal 2 3 2 4 2 3 2" xfId="3644"/>
    <cellStyle name="Normal 2 3 2 4 2 3 2 2" xfId="3645"/>
    <cellStyle name="Normal 2 3 2 4 2 3 2 3" xfId="3646"/>
    <cellStyle name="Normal 2 3 2 4 2 3 2 4" xfId="3647"/>
    <cellStyle name="Normal 2 3 2 4 2 3 3" xfId="3648"/>
    <cellStyle name="Normal 2 3 2 4 2 3 3 2" xfId="3649"/>
    <cellStyle name="Normal 2 3 2 4 2 3 3 3" xfId="3650"/>
    <cellStyle name="Normal 2 3 2 4 2 3 3 4" xfId="3651"/>
    <cellStyle name="Normal 2 3 2 4 2 3 4" xfId="3652"/>
    <cellStyle name="Normal 2 3 2 4 2 3 5" xfId="3653"/>
    <cellStyle name="Normal 2 3 2 4 2 3 6" xfId="3654"/>
    <cellStyle name="Normal 2 3 2 4 2 4" xfId="3655"/>
    <cellStyle name="Normal 2 3 2 4 2 4 2" xfId="3656"/>
    <cellStyle name="Normal 2 3 2 4 2 4 3" xfId="3657"/>
    <cellStyle name="Normal 2 3 2 4 2 4 4" xfId="3658"/>
    <cellStyle name="Normal 2 3 2 4 2 5" xfId="3659"/>
    <cellStyle name="Normal 2 3 2 4 2 5 2" xfId="3660"/>
    <cellStyle name="Normal 2 3 2 4 2 5 3" xfId="3661"/>
    <cellStyle name="Normal 2 3 2 4 2 5 4" xfId="3662"/>
    <cellStyle name="Normal 2 3 2 4 2 6" xfId="3663"/>
    <cellStyle name="Normal 2 3 2 4 2 7" xfId="3664"/>
    <cellStyle name="Normal 2 3 2 4 2 8" xfId="3665"/>
    <cellStyle name="Normal 2 3 2 4 3" xfId="3666"/>
    <cellStyle name="Normal 2 3 2 4 3 2" xfId="3667"/>
    <cellStyle name="Normal 2 3 2 4 3 2 2" xfId="3668"/>
    <cellStyle name="Normal 2 3 2 4 3 2 2 2" xfId="3669"/>
    <cellStyle name="Normal 2 3 2 4 3 2 2 3" xfId="3670"/>
    <cellStyle name="Normal 2 3 2 4 3 2 2 4" xfId="3671"/>
    <cellStyle name="Normal 2 3 2 4 3 2 3" xfId="3672"/>
    <cellStyle name="Normal 2 3 2 4 3 2 3 2" xfId="3673"/>
    <cellStyle name="Normal 2 3 2 4 3 2 3 3" xfId="3674"/>
    <cellStyle name="Normal 2 3 2 4 3 2 3 4" xfId="3675"/>
    <cellStyle name="Normal 2 3 2 4 3 2 4" xfId="3676"/>
    <cellStyle name="Normal 2 3 2 4 3 2 5" xfId="3677"/>
    <cellStyle name="Normal 2 3 2 4 3 2 6" xfId="3678"/>
    <cellStyle name="Normal 2 3 2 4 3 3" xfId="3679"/>
    <cellStyle name="Normal 2 3 2 4 3 3 2" xfId="3680"/>
    <cellStyle name="Normal 2 3 2 4 3 3 2 2" xfId="3681"/>
    <cellStyle name="Normal 2 3 2 4 3 3 2 3" xfId="3682"/>
    <cellStyle name="Normal 2 3 2 4 3 3 2 4" xfId="3683"/>
    <cellStyle name="Normal 2 3 2 4 3 3 3" xfId="3684"/>
    <cellStyle name="Normal 2 3 2 4 3 3 3 2" xfId="3685"/>
    <cellStyle name="Normal 2 3 2 4 3 3 3 3" xfId="3686"/>
    <cellStyle name="Normal 2 3 2 4 3 3 3 4" xfId="3687"/>
    <cellStyle name="Normal 2 3 2 4 3 3 4" xfId="3688"/>
    <cellStyle name="Normal 2 3 2 4 3 3 5" xfId="3689"/>
    <cellStyle name="Normal 2 3 2 4 3 3 6" xfId="3690"/>
    <cellStyle name="Normal 2 3 2 4 3 4" xfId="3691"/>
    <cellStyle name="Normal 2 3 2 4 3 4 2" xfId="3692"/>
    <cellStyle name="Normal 2 3 2 4 3 4 3" xfId="3693"/>
    <cellStyle name="Normal 2 3 2 4 3 4 4" xfId="3694"/>
    <cellStyle name="Normal 2 3 2 4 3 5" xfId="3695"/>
    <cellStyle name="Normal 2 3 2 4 3 5 2" xfId="3696"/>
    <cellStyle name="Normal 2 3 2 4 3 5 3" xfId="3697"/>
    <cellStyle name="Normal 2 3 2 4 3 5 4" xfId="3698"/>
    <cellStyle name="Normal 2 3 2 4 3 6" xfId="3699"/>
    <cellStyle name="Normal 2 3 2 4 3 7" xfId="3700"/>
    <cellStyle name="Normal 2 3 2 4 3 8" xfId="3701"/>
    <cellStyle name="Normal 2 3 2 4 4" xfId="3702"/>
    <cellStyle name="Normal 2 3 2 4 4 2" xfId="3703"/>
    <cellStyle name="Normal 2 3 2 4 4 2 2" xfId="3704"/>
    <cellStyle name="Normal 2 3 2 4 4 2 3" xfId="3705"/>
    <cellStyle name="Normal 2 3 2 4 4 2 4" xfId="3706"/>
    <cellStyle name="Normal 2 3 2 4 4 3" xfId="3707"/>
    <cellStyle name="Normal 2 3 2 4 4 3 2" xfId="3708"/>
    <cellStyle name="Normal 2 3 2 4 4 3 3" xfId="3709"/>
    <cellStyle name="Normal 2 3 2 4 4 3 4" xfId="3710"/>
    <cellStyle name="Normal 2 3 2 4 4 4" xfId="3711"/>
    <cellStyle name="Normal 2 3 2 4 4 5" xfId="3712"/>
    <cellStyle name="Normal 2 3 2 4 4 6" xfId="3713"/>
    <cellStyle name="Normal 2 3 2 4 5" xfId="3714"/>
    <cellStyle name="Normal 2 3 2 4 5 2" xfId="3715"/>
    <cellStyle name="Normal 2 3 2 4 5 2 2" xfId="3716"/>
    <cellStyle name="Normal 2 3 2 4 5 2 3" xfId="3717"/>
    <cellStyle name="Normal 2 3 2 4 5 2 4" xfId="3718"/>
    <cellStyle name="Normal 2 3 2 4 5 3" xfId="3719"/>
    <cellStyle name="Normal 2 3 2 4 5 3 2" xfId="3720"/>
    <cellStyle name="Normal 2 3 2 4 5 3 3" xfId="3721"/>
    <cellStyle name="Normal 2 3 2 4 5 3 4" xfId="3722"/>
    <cellStyle name="Normal 2 3 2 4 5 4" xfId="3723"/>
    <cellStyle name="Normal 2 3 2 4 5 5" xfId="3724"/>
    <cellStyle name="Normal 2 3 2 4 5 6" xfId="3725"/>
    <cellStyle name="Normal 2 3 2 4 6" xfId="3726"/>
    <cellStyle name="Normal 2 3 2 4 6 2" xfId="3727"/>
    <cellStyle name="Normal 2 3 2 4 6 3" xfId="3728"/>
    <cellStyle name="Normal 2 3 2 4 6 4" xfId="3729"/>
    <cellStyle name="Normal 2 3 2 4 7" xfId="3730"/>
    <cellStyle name="Normal 2 3 2 4 7 2" xfId="3731"/>
    <cellStyle name="Normal 2 3 2 4 7 3" xfId="3732"/>
    <cellStyle name="Normal 2 3 2 4 7 4" xfId="3733"/>
    <cellStyle name="Normal 2 3 2 4 8" xfId="3734"/>
    <cellStyle name="Normal 2 3 2 4 9" xfId="3735"/>
    <cellStyle name="Normal 2 3 2 5" xfId="3736"/>
    <cellStyle name="Normal 2 3 2 5 2" xfId="3737"/>
    <cellStyle name="Normal 2 3 2 5 2 2" xfId="3738"/>
    <cellStyle name="Normal 2 3 2 5 2 2 2" xfId="3739"/>
    <cellStyle name="Normal 2 3 2 5 2 2 3" xfId="3740"/>
    <cellStyle name="Normal 2 3 2 5 2 2 4" xfId="3741"/>
    <cellStyle name="Normal 2 3 2 5 2 3" xfId="3742"/>
    <cellStyle name="Normal 2 3 2 5 2 3 2" xfId="3743"/>
    <cellStyle name="Normal 2 3 2 5 2 3 3" xfId="3744"/>
    <cellStyle name="Normal 2 3 2 5 2 3 4" xfId="3745"/>
    <cellStyle name="Normal 2 3 2 5 2 4" xfId="3746"/>
    <cellStyle name="Normal 2 3 2 5 2 5" xfId="3747"/>
    <cellStyle name="Normal 2 3 2 5 2 6" xfId="3748"/>
    <cellStyle name="Normal 2 3 2 5 3" xfId="3749"/>
    <cellStyle name="Normal 2 3 2 5 3 2" xfId="3750"/>
    <cellStyle name="Normal 2 3 2 5 3 2 2" xfId="3751"/>
    <cellStyle name="Normal 2 3 2 5 3 2 3" xfId="3752"/>
    <cellStyle name="Normal 2 3 2 5 3 2 4" xfId="3753"/>
    <cellStyle name="Normal 2 3 2 5 3 3" xfId="3754"/>
    <cellStyle name="Normal 2 3 2 5 3 3 2" xfId="3755"/>
    <cellStyle name="Normal 2 3 2 5 3 3 3" xfId="3756"/>
    <cellStyle name="Normal 2 3 2 5 3 3 4" xfId="3757"/>
    <cellStyle name="Normal 2 3 2 5 3 4" xfId="3758"/>
    <cellStyle name="Normal 2 3 2 5 3 5" xfId="3759"/>
    <cellStyle name="Normal 2 3 2 5 3 6" xfId="3760"/>
    <cellStyle name="Normal 2 3 2 5 4" xfId="3761"/>
    <cellStyle name="Normal 2 3 2 5 4 2" xfId="3762"/>
    <cellStyle name="Normal 2 3 2 5 4 3" xfId="3763"/>
    <cellStyle name="Normal 2 3 2 5 4 4" xfId="3764"/>
    <cellStyle name="Normal 2 3 2 5 5" xfId="3765"/>
    <cellStyle name="Normal 2 3 2 5 5 2" xfId="3766"/>
    <cellStyle name="Normal 2 3 2 5 5 3" xfId="3767"/>
    <cellStyle name="Normal 2 3 2 5 5 4" xfId="3768"/>
    <cellStyle name="Normal 2 3 2 5 6" xfId="3769"/>
    <cellStyle name="Normal 2 3 2 5 7" xfId="3770"/>
    <cellStyle name="Normal 2 3 2 5 8" xfId="3771"/>
    <cellStyle name="Normal 2 3 2 6" xfId="3772"/>
    <cellStyle name="Normal 2 3 2 6 2" xfId="3773"/>
    <cellStyle name="Normal 2 3 2 6 2 2" xfId="3774"/>
    <cellStyle name="Normal 2 3 2 6 2 2 2" xfId="3775"/>
    <cellStyle name="Normal 2 3 2 6 2 2 3" xfId="3776"/>
    <cellStyle name="Normal 2 3 2 6 2 2 4" xfId="3777"/>
    <cellStyle name="Normal 2 3 2 6 2 3" xfId="3778"/>
    <cellStyle name="Normal 2 3 2 6 2 3 2" xfId="3779"/>
    <cellStyle name="Normal 2 3 2 6 2 3 3" xfId="3780"/>
    <cellStyle name="Normal 2 3 2 6 2 3 4" xfId="3781"/>
    <cellStyle name="Normal 2 3 2 6 2 4" xfId="3782"/>
    <cellStyle name="Normal 2 3 2 6 2 5" xfId="3783"/>
    <cellStyle name="Normal 2 3 2 6 2 6" xfId="3784"/>
    <cellStyle name="Normal 2 3 2 6 3" xfId="3785"/>
    <cellStyle name="Normal 2 3 2 6 3 2" xfId="3786"/>
    <cellStyle name="Normal 2 3 2 6 3 2 2" xfId="3787"/>
    <cellStyle name="Normal 2 3 2 6 3 2 3" xfId="3788"/>
    <cellStyle name="Normal 2 3 2 6 3 2 4" xfId="3789"/>
    <cellStyle name="Normal 2 3 2 6 3 3" xfId="3790"/>
    <cellStyle name="Normal 2 3 2 6 3 3 2" xfId="3791"/>
    <cellStyle name="Normal 2 3 2 6 3 3 3" xfId="3792"/>
    <cellStyle name="Normal 2 3 2 6 3 3 4" xfId="3793"/>
    <cellStyle name="Normal 2 3 2 6 3 4" xfId="3794"/>
    <cellStyle name="Normal 2 3 2 6 3 5" xfId="3795"/>
    <cellStyle name="Normal 2 3 2 6 3 6" xfId="3796"/>
    <cellStyle name="Normal 2 3 2 6 4" xfId="3797"/>
    <cellStyle name="Normal 2 3 2 6 4 2" xfId="3798"/>
    <cellStyle name="Normal 2 3 2 6 4 3" xfId="3799"/>
    <cellStyle name="Normal 2 3 2 6 4 4" xfId="3800"/>
    <cellStyle name="Normal 2 3 2 6 5" xfId="3801"/>
    <cellStyle name="Normal 2 3 2 6 5 2" xfId="3802"/>
    <cellStyle name="Normal 2 3 2 6 5 3" xfId="3803"/>
    <cellStyle name="Normal 2 3 2 6 5 4" xfId="3804"/>
    <cellStyle name="Normal 2 3 2 6 6" xfId="3805"/>
    <cellStyle name="Normal 2 3 2 6 7" xfId="3806"/>
    <cellStyle name="Normal 2 3 2 6 8" xfId="3807"/>
    <cellStyle name="Normal 2 3 2 7" xfId="3808"/>
    <cellStyle name="Normal 2 3 2 7 2" xfId="3809"/>
    <cellStyle name="Normal 2 3 2 7 2 2" xfId="3810"/>
    <cellStyle name="Normal 2 3 2 7 2 2 2" xfId="3811"/>
    <cellStyle name="Normal 2 3 2 7 2 2 3" xfId="3812"/>
    <cellStyle name="Normal 2 3 2 7 2 2 4" xfId="3813"/>
    <cellStyle name="Normal 2 3 2 7 2 3" xfId="3814"/>
    <cellStyle name="Normal 2 3 2 7 2 3 2" xfId="3815"/>
    <cellStyle name="Normal 2 3 2 7 2 3 3" xfId="3816"/>
    <cellStyle name="Normal 2 3 2 7 2 3 4" xfId="3817"/>
    <cellStyle name="Normal 2 3 2 7 2 4" xfId="3818"/>
    <cellStyle name="Normal 2 3 2 7 2 5" xfId="3819"/>
    <cellStyle name="Normal 2 3 2 7 2 6" xfId="3820"/>
    <cellStyle name="Normal 2 3 2 7 3" xfId="3821"/>
    <cellStyle name="Normal 2 3 2 7 3 2" xfId="3822"/>
    <cellStyle name="Normal 2 3 2 7 3 2 2" xfId="3823"/>
    <cellStyle name="Normal 2 3 2 7 3 2 3" xfId="3824"/>
    <cellStyle name="Normal 2 3 2 7 3 2 4" xfId="3825"/>
    <cellStyle name="Normal 2 3 2 7 3 3" xfId="3826"/>
    <cellStyle name="Normal 2 3 2 7 3 3 2" xfId="3827"/>
    <cellStyle name="Normal 2 3 2 7 3 3 3" xfId="3828"/>
    <cellStyle name="Normal 2 3 2 7 3 3 4" xfId="3829"/>
    <cellStyle name="Normal 2 3 2 7 3 4" xfId="3830"/>
    <cellStyle name="Normal 2 3 2 7 3 5" xfId="3831"/>
    <cellStyle name="Normal 2 3 2 7 3 6" xfId="3832"/>
    <cellStyle name="Normal 2 3 2 7 4" xfId="3833"/>
    <cellStyle name="Normal 2 3 2 7 4 2" xfId="3834"/>
    <cellStyle name="Normal 2 3 2 7 4 3" xfId="3835"/>
    <cellStyle name="Normal 2 3 2 7 4 4" xfId="3836"/>
    <cellStyle name="Normal 2 3 2 7 5" xfId="3837"/>
    <cellStyle name="Normal 2 3 2 7 5 2" xfId="3838"/>
    <cellStyle name="Normal 2 3 2 7 5 3" xfId="3839"/>
    <cellStyle name="Normal 2 3 2 7 5 4" xfId="3840"/>
    <cellStyle name="Normal 2 3 2 7 6" xfId="3841"/>
    <cellStyle name="Normal 2 3 2 7 7" xfId="3842"/>
    <cellStyle name="Normal 2 3 2 7 8" xfId="3843"/>
    <cellStyle name="Normal 2 3 2 8" xfId="3844"/>
    <cellStyle name="Normal 2 3 2 8 2" xfId="3845"/>
    <cellStyle name="Normal 2 3 2 8 2 2" xfId="3846"/>
    <cellStyle name="Normal 2 3 2 8 2 3" xfId="3847"/>
    <cellStyle name="Normal 2 3 2 8 2 4" xfId="3848"/>
    <cellStyle name="Normal 2 3 2 8 3" xfId="3849"/>
    <cellStyle name="Normal 2 3 2 8 3 2" xfId="3850"/>
    <cellStyle name="Normal 2 3 2 8 3 3" xfId="3851"/>
    <cellStyle name="Normal 2 3 2 8 3 4" xfId="3852"/>
    <cellStyle name="Normal 2 3 2 8 4" xfId="3853"/>
    <cellStyle name="Normal 2 3 2 8 5" xfId="3854"/>
    <cellStyle name="Normal 2 3 2 8 6" xfId="3855"/>
    <cellStyle name="Normal 2 3 2 9" xfId="3856"/>
    <cellStyle name="Normal 2 3 2 9 2" xfId="3857"/>
    <cellStyle name="Normal 2 3 2 9 2 2" xfId="3858"/>
    <cellStyle name="Normal 2 3 2 9 2 3" xfId="3859"/>
    <cellStyle name="Normal 2 3 2 9 2 4" xfId="3860"/>
    <cellStyle name="Normal 2 3 2 9 3" xfId="3861"/>
    <cellStyle name="Normal 2 3 2 9 3 2" xfId="3862"/>
    <cellStyle name="Normal 2 3 2 9 3 3" xfId="3863"/>
    <cellStyle name="Normal 2 3 2 9 3 4" xfId="3864"/>
    <cellStyle name="Normal 2 3 2 9 4" xfId="3865"/>
    <cellStyle name="Normal 2 3 2 9 5" xfId="3866"/>
    <cellStyle name="Normal 2 3 2 9 6" xfId="3867"/>
    <cellStyle name="Normal 2 3 3" xfId="3868"/>
    <cellStyle name="Normal 2 3 3 10" xfId="3869"/>
    <cellStyle name="Normal 2 3 3 10 2" xfId="3870"/>
    <cellStyle name="Normal 2 3 3 10 3" xfId="3871"/>
    <cellStyle name="Normal 2 3 3 10 4" xfId="3872"/>
    <cellStyle name="Normal 2 3 3 11" xfId="3873"/>
    <cellStyle name="Normal 2 3 3 11 2" xfId="3874"/>
    <cellStyle name="Normal 2 3 3 11 3" xfId="3875"/>
    <cellStyle name="Normal 2 3 3 11 4" xfId="3876"/>
    <cellStyle name="Normal 2 3 3 12" xfId="3877"/>
    <cellStyle name="Normal 2 3 3 12 2" xfId="3878"/>
    <cellStyle name="Normal 2 3 3 12 3" xfId="3879"/>
    <cellStyle name="Normal 2 3 3 12 4" xfId="3880"/>
    <cellStyle name="Normal 2 3 3 13" xfId="3881"/>
    <cellStyle name="Normal 2 3 3 14" xfId="3882"/>
    <cellStyle name="Normal 2 3 3 15" xfId="3883"/>
    <cellStyle name="Normal 2 3 3 16" xfId="3884"/>
    <cellStyle name="Normal 2 3 3 17" xfId="3885"/>
    <cellStyle name="Normal 2 3 3 2" xfId="3886"/>
    <cellStyle name="Normal 2 3 3 2 10" xfId="3887"/>
    <cellStyle name="Normal 2 3 3 2 10 2" xfId="3888"/>
    <cellStyle name="Normal 2 3 3 2 10 3" xfId="3889"/>
    <cellStyle name="Normal 2 3 3 2 10 4" xfId="3890"/>
    <cellStyle name="Normal 2 3 3 2 11" xfId="3891"/>
    <cellStyle name="Normal 2 3 3 2 12" xfId="3892"/>
    <cellStyle name="Normal 2 3 3 2 13" xfId="3893"/>
    <cellStyle name="Normal 2 3 3 2 2" xfId="3894"/>
    <cellStyle name="Normal 2 3 3 2 2 10" xfId="3895"/>
    <cellStyle name="Normal 2 3 3 2 2 11" xfId="3896"/>
    <cellStyle name="Normal 2 3 3 2 2 12" xfId="3897"/>
    <cellStyle name="Normal 2 3 3 2 2 2" xfId="3898"/>
    <cellStyle name="Normal 2 3 3 2 2 2 10" xfId="3899"/>
    <cellStyle name="Normal 2 3 3 2 2 2 2" xfId="3900"/>
    <cellStyle name="Normal 2 3 3 2 2 2 2 2" xfId="3901"/>
    <cellStyle name="Normal 2 3 3 2 2 2 2 2 2" xfId="3902"/>
    <cellStyle name="Normal 2 3 3 2 2 2 2 2 2 2" xfId="3903"/>
    <cellStyle name="Normal 2 3 3 2 2 2 2 2 2 3" xfId="3904"/>
    <cellStyle name="Normal 2 3 3 2 2 2 2 2 2 4" xfId="3905"/>
    <cellStyle name="Normal 2 3 3 2 2 2 2 2 3" xfId="3906"/>
    <cellStyle name="Normal 2 3 3 2 2 2 2 2 3 2" xfId="3907"/>
    <cellStyle name="Normal 2 3 3 2 2 2 2 2 3 3" xfId="3908"/>
    <cellStyle name="Normal 2 3 3 2 2 2 2 2 3 4" xfId="3909"/>
    <cellStyle name="Normal 2 3 3 2 2 2 2 2 4" xfId="3910"/>
    <cellStyle name="Normal 2 3 3 2 2 2 2 2 5" xfId="3911"/>
    <cellStyle name="Normal 2 3 3 2 2 2 2 2 6" xfId="3912"/>
    <cellStyle name="Normal 2 3 3 2 2 2 2 3" xfId="3913"/>
    <cellStyle name="Normal 2 3 3 2 2 2 2 3 2" xfId="3914"/>
    <cellStyle name="Normal 2 3 3 2 2 2 2 3 2 2" xfId="3915"/>
    <cellStyle name="Normal 2 3 3 2 2 2 2 3 2 3" xfId="3916"/>
    <cellStyle name="Normal 2 3 3 2 2 2 2 3 2 4" xfId="3917"/>
    <cellStyle name="Normal 2 3 3 2 2 2 2 3 3" xfId="3918"/>
    <cellStyle name="Normal 2 3 3 2 2 2 2 3 3 2" xfId="3919"/>
    <cellStyle name="Normal 2 3 3 2 2 2 2 3 3 3" xfId="3920"/>
    <cellStyle name="Normal 2 3 3 2 2 2 2 3 3 4" xfId="3921"/>
    <cellStyle name="Normal 2 3 3 2 2 2 2 3 4" xfId="3922"/>
    <cellStyle name="Normal 2 3 3 2 2 2 2 3 5" xfId="3923"/>
    <cellStyle name="Normal 2 3 3 2 2 2 2 3 6" xfId="3924"/>
    <cellStyle name="Normal 2 3 3 2 2 2 2 4" xfId="3925"/>
    <cellStyle name="Normal 2 3 3 2 2 2 2 4 2" xfId="3926"/>
    <cellStyle name="Normal 2 3 3 2 2 2 2 4 3" xfId="3927"/>
    <cellStyle name="Normal 2 3 3 2 2 2 2 4 4" xfId="3928"/>
    <cellStyle name="Normal 2 3 3 2 2 2 2 5" xfId="3929"/>
    <cellStyle name="Normal 2 3 3 2 2 2 2 5 2" xfId="3930"/>
    <cellStyle name="Normal 2 3 3 2 2 2 2 5 3" xfId="3931"/>
    <cellStyle name="Normal 2 3 3 2 2 2 2 5 4" xfId="3932"/>
    <cellStyle name="Normal 2 3 3 2 2 2 2 6" xfId="3933"/>
    <cellStyle name="Normal 2 3 3 2 2 2 2 7" xfId="3934"/>
    <cellStyle name="Normal 2 3 3 2 2 2 2 8" xfId="3935"/>
    <cellStyle name="Normal 2 3 3 2 2 2 3" xfId="3936"/>
    <cellStyle name="Normal 2 3 3 2 2 2 3 2" xfId="3937"/>
    <cellStyle name="Normal 2 3 3 2 2 2 3 2 2" xfId="3938"/>
    <cellStyle name="Normal 2 3 3 2 2 2 3 2 2 2" xfId="3939"/>
    <cellStyle name="Normal 2 3 3 2 2 2 3 2 2 3" xfId="3940"/>
    <cellStyle name="Normal 2 3 3 2 2 2 3 2 2 4" xfId="3941"/>
    <cellStyle name="Normal 2 3 3 2 2 2 3 2 3" xfId="3942"/>
    <cellStyle name="Normal 2 3 3 2 2 2 3 2 3 2" xfId="3943"/>
    <cellStyle name="Normal 2 3 3 2 2 2 3 2 3 3" xfId="3944"/>
    <cellStyle name="Normal 2 3 3 2 2 2 3 2 3 4" xfId="3945"/>
    <cellStyle name="Normal 2 3 3 2 2 2 3 2 4" xfId="3946"/>
    <cellStyle name="Normal 2 3 3 2 2 2 3 2 5" xfId="3947"/>
    <cellStyle name="Normal 2 3 3 2 2 2 3 2 6" xfId="3948"/>
    <cellStyle name="Normal 2 3 3 2 2 2 3 3" xfId="3949"/>
    <cellStyle name="Normal 2 3 3 2 2 2 3 3 2" xfId="3950"/>
    <cellStyle name="Normal 2 3 3 2 2 2 3 3 2 2" xfId="3951"/>
    <cellStyle name="Normal 2 3 3 2 2 2 3 3 2 3" xfId="3952"/>
    <cellStyle name="Normal 2 3 3 2 2 2 3 3 2 4" xfId="3953"/>
    <cellStyle name="Normal 2 3 3 2 2 2 3 3 3" xfId="3954"/>
    <cellStyle name="Normal 2 3 3 2 2 2 3 3 3 2" xfId="3955"/>
    <cellStyle name="Normal 2 3 3 2 2 2 3 3 3 3" xfId="3956"/>
    <cellStyle name="Normal 2 3 3 2 2 2 3 3 3 4" xfId="3957"/>
    <cellStyle name="Normal 2 3 3 2 2 2 3 3 4" xfId="3958"/>
    <cellStyle name="Normal 2 3 3 2 2 2 3 3 5" xfId="3959"/>
    <cellStyle name="Normal 2 3 3 2 2 2 3 3 6" xfId="3960"/>
    <cellStyle name="Normal 2 3 3 2 2 2 3 4" xfId="3961"/>
    <cellStyle name="Normal 2 3 3 2 2 2 3 4 2" xfId="3962"/>
    <cellStyle name="Normal 2 3 3 2 2 2 3 4 3" xfId="3963"/>
    <cellStyle name="Normal 2 3 3 2 2 2 3 4 4" xfId="3964"/>
    <cellStyle name="Normal 2 3 3 2 2 2 3 5" xfId="3965"/>
    <cellStyle name="Normal 2 3 3 2 2 2 3 5 2" xfId="3966"/>
    <cellStyle name="Normal 2 3 3 2 2 2 3 5 3" xfId="3967"/>
    <cellStyle name="Normal 2 3 3 2 2 2 3 5 4" xfId="3968"/>
    <cellStyle name="Normal 2 3 3 2 2 2 3 6" xfId="3969"/>
    <cellStyle name="Normal 2 3 3 2 2 2 3 7" xfId="3970"/>
    <cellStyle name="Normal 2 3 3 2 2 2 3 8" xfId="3971"/>
    <cellStyle name="Normal 2 3 3 2 2 2 4" xfId="3972"/>
    <cellStyle name="Normal 2 3 3 2 2 2 4 2" xfId="3973"/>
    <cellStyle name="Normal 2 3 3 2 2 2 4 2 2" xfId="3974"/>
    <cellStyle name="Normal 2 3 3 2 2 2 4 2 3" xfId="3975"/>
    <cellStyle name="Normal 2 3 3 2 2 2 4 2 4" xfId="3976"/>
    <cellStyle name="Normal 2 3 3 2 2 2 4 3" xfId="3977"/>
    <cellStyle name="Normal 2 3 3 2 2 2 4 3 2" xfId="3978"/>
    <cellStyle name="Normal 2 3 3 2 2 2 4 3 3" xfId="3979"/>
    <cellStyle name="Normal 2 3 3 2 2 2 4 3 4" xfId="3980"/>
    <cellStyle name="Normal 2 3 3 2 2 2 4 4" xfId="3981"/>
    <cellStyle name="Normal 2 3 3 2 2 2 4 5" xfId="3982"/>
    <cellStyle name="Normal 2 3 3 2 2 2 4 6" xfId="3983"/>
    <cellStyle name="Normal 2 3 3 2 2 2 5" xfId="3984"/>
    <cellStyle name="Normal 2 3 3 2 2 2 5 2" xfId="3985"/>
    <cellStyle name="Normal 2 3 3 2 2 2 5 2 2" xfId="3986"/>
    <cellStyle name="Normal 2 3 3 2 2 2 5 2 3" xfId="3987"/>
    <cellStyle name="Normal 2 3 3 2 2 2 5 2 4" xfId="3988"/>
    <cellStyle name="Normal 2 3 3 2 2 2 5 3" xfId="3989"/>
    <cellStyle name="Normal 2 3 3 2 2 2 5 3 2" xfId="3990"/>
    <cellStyle name="Normal 2 3 3 2 2 2 5 3 3" xfId="3991"/>
    <cellStyle name="Normal 2 3 3 2 2 2 5 3 4" xfId="3992"/>
    <cellStyle name="Normal 2 3 3 2 2 2 5 4" xfId="3993"/>
    <cellStyle name="Normal 2 3 3 2 2 2 5 5" xfId="3994"/>
    <cellStyle name="Normal 2 3 3 2 2 2 5 6" xfId="3995"/>
    <cellStyle name="Normal 2 3 3 2 2 2 6" xfId="3996"/>
    <cellStyle name="Normal 2 3 3 2 2 2 6 2" xfId="3997"/>
    <cellStyle name="Normal 2 3 3 2 2 2 6 3" xfId="3998"/>
    <cellStyle name="Normal 2 3 3 2 2 2 6 4" xfId="3999"/>
    <cellStyle name="Normal 2 3 3 2 2 2 7" xfId="4000"/>
    <cellStyle name="Normal 2 3 3 2 2 2 7 2" xfId="4001"/>
    <cellStyle name="Normal 2 3 3 2 2 2 7 3" xfId="4002"/>
    <cellStyle name="Normal 2 3 3 2 2 2 7 4" xfId="4003"/>
    <cellStyle name="Normal 2 3 3 2 2 2 8" xfId="4004"/>
    <cellStyle name="Normal 2 3 3 2 2 2 9" xfId="4005"/>
    <cellStyle name="Normal 2 3 3 2 2 3" xfId="4006"/>
    <cellStyle name="Normal 2 3 3 2 2 3 2" xfId="4007"/>
    <cellStyle name="Normal 2 3 3 2 2 3 2 2" xfId="4008"/>
    <cellStyle name="Normal 2 3 3 2 2 3 2 2 2" xfId="4009"/>
    <cellStyle name="Normal 2 3 3 2 2 3 2 2 3" xfId="4010"/>
    <cellStyle name="Normal 2 3 3 2 2 3 2 2 4" xfId="4011"/>
    <cellStyle name="Normal 2 3 3 2 2 3 2 3" xfId="4012"/>
    <cellStyle name="Normal 2 3 3 2 2 3 2 3 2" xfId="4013"/>
    <cellStyle name="Normal 2 3 3 2 2 3 2 3 3" xfId="4014"/>
    <cellStyle name="Normal 2 3 3 2 2 3 2 3 4" xfId="4015"/>
    <cellStyle name="Normal 2 3 3 2 2 3 2 4" xfId="4016"/>
    <cellStyle name="Normal 2 3 3 2 2 3 2 5" xfId="4017"/>
    <cellStyle name="Normal 2 3 3 2 2 3 2 6" xfId="4018"/>
    <cellStyle name="Normal 2 3 3 2 2 3 3" xfId="4019"/>
    <cellStyle name="Normal 2 3 3 2 2 3 3 2" xfId="4020"/>
    <cellStyle name="Normal 2 3 3 2 2 3 3 2 2" xfId="4021"/>
    <cellStyle name="Normal 2 3 3 2 2 3 3 2 3" xfId="4022"/>
    <cellStyle name="Normal 2 3 3 2 2 3 3 2 4" xfId="4023"/>
    <cellStyle name="Normal 2 3 3 2 2 3 3 3" xfId="4024"/>
    <cellStyle name="Normal 2 3 3 2 2 3 3 3 2" xfId="4025"/>
    <cellStyle name="Normal 2 3 3 2 2 3 3 3 3" xfId="4026"/>
    <cellStyle name="Normal 2 3 3 2 2 3 3 3 4" xfId="4027"/>
    <cellStyle name="Normal 2 3 3 2 2 3 3 4" xfId="4028"/>
    <cellStyle name="Normal 2 3 3 2 2 3 3 5" xfId="4029"/>
    <cellStyle name="Normal 2 3 3 2 2 3 3 6" xfId="4030"/>
    <cellStyle name="Normal 2 3 3 2 2 3 4" xfId="4031"/>
    <cellStyle name="Normal 2 3 3 2 2 3 4 2" xfId="4032"/>
    <cellStyle name="Normal 2 3 3 2 2 3 4 3" xfId="4033"/>
    <cellStyle name="Normal 2 3 3 2 2 3 4 4" xfId="4034"/>
    <cellStyle name="Normal 2 3 3 2 2 3 5" xfId="4035"/>
    <cellStyle name="Normal 2 3 3 2 2 3 5 2" xfId="4036"/>
    <cellStyle name="Normal 2 3 3 2 2 3 5 3" xfId="4037"/>
    <cellStyle name="Normal 2 3 3 2 2 3 5 4" xfId="4038"/>
    <cellStyle name="Normal 2 3 3 2 2 3 6" xfId="4039"/>
    <cellStyle name="Normal 2 3 3 2 2 3 7" xfId="4040"/>
    <cellStyle name="Normal 2 3 3 2 2 3 8" xfId="4041"/>
    <cellStyle name="Normal 2 3 3 2 2 4" xfId="4042"/>
    <cellStyle name="Normal 2 3 3 2 2 4 2" xfId="4043"/>
    <cellStyle name="Normal 2 3 3 2 2 4 2 2" xfId="4044"/>
    <cellStyle name="Normal 2 3 3 2 2 4 2 2 2" xfId="4045"/>
    <cellStyle name="Normal 2 3 3 2 2 4 2 2 3" xfId="4046"/>
    <cellStyle name="Normal 2 3 3 2 2 4 2 2 4" xfId="4047"/>
    <cellStyle name="Normal 2 3 3 2 2 4 2 3" xfId="4048"/>
    <cellStyle name="Normal 2 3 3 2 2 4 2 3 2" xfId="4049"/>
    <cellStyle name="Normal 2 3 3 2 2 4 2 3 3" xfId="4050"/>
    <cellStyle name="Normal 2 3 3 2 2 4 2 3 4" xfId="4051"/>
    <cellStyle name="Normal 2 3 3 2 2 4 2 4" xfId="4052"/>
    <cellStyle name="Normal 2 3 3 2 2 4 2 5" xfId="4053"/>
    <cellStyle name="Normal 2 3 3 2 2 4 2 6" xfId="4054"/>
    <cellStyle name="Normal 2 3 3 2 2 4 3" xfId="4055"/>
    <cellStyle name="Normal 2 3 3 2 2 4 3 2" xfId="4056"/>
    <cellStyle name="Normal 2 3 3 2 2 4 3 2 2" xfId="4057"/>
    <cellStyle name="Normal 2 3 3 2 2 4 3 2 3" xfId="4058"/>
    <cellStyle name="Normal 2 3 3 2 2 4 3 2 4" xfId="4059"/>
    <cellStyle name="Normal 2 3 3 2 2 4 3 3" xfId="4060"/>
    <cellStyle name="Normal 2 3 3 2 2 4 3 3 2" xfId="4061"/>
    <cellStyle name="Normal 2 3 3 2 2 4 3 3 3" xfId="4062"/>
    <cellStyle name="Normal 2 3 3 2 2 4 3 3 4" xfId="4063"/>
    <cellStyle name="Normal 2 3 3 2 2 4 3 4" xfId="4064"/>
    <cellStyle name="Normal 2 3 3 2 2 4 3 5" xfId="4065"/>
    <cellStyle name="Normal 2 3 3 2 2 4 3 6" xfId="4066"/>
    <cellStyle name="Normal 2 3 3 2 2 4 4" xfId="4067"/>
    <cellStyle name="Normal 2 3 3 2 2 4 4 2" xfId="4068"/>
    <cellStyle name="Normal 2 3 3 2 2 4 4 3" xfId="4069"/>
    <cellStyle name="Normal 2 3 3 2 2 4 4 4" xfId="4070"/>
    <cellStyle name="Normal 2 3 3 2 2 4 5" xfId="4071"/>
    <cellStyle name="Normal 2 3 3 2 2 4 5 2" xfId="4072"/>
    <cellStyle name="Normal 2 3 3 2 2 4 5 3" xfId="4073"/>
    <cellStyle name="Normal 2 3 3 2 2 4 5 4" xfId="4074"/>
    <cellStyle name="Normal 2 3 3 2 2 4 6" xfId="4075"/>
    <cellStyle name="Normal 2 3 3 2 2 4 7" xfId="4076"/>
    <cellStyle name="Normal 2 3 3 2 2 4 8" xfId="4077"/>
    <cellStyle name="Normal 2 3 3 2 2 5" xfId="4078"/>
    <cellStyle name="Normal 2 3 3 2 2 5 2" xfId="4079"/>
    <cellStyle name="Normal 2 3 3 2 2 5 2 2" xfId="4080"/>
    <cellStyle name="Normal 2 3 3 2 2 5 2 2 2" xfId="4081"/>
    <cellStyle name="Normal 2 3 3 2 2 5 2 2 3" xfId="4082"/>
    <cellStyle name="Normal 2 3 3 2 2 5 2 2 4" xfId="4083"/>
    <cellStyle name="Normal 2 3 3 2 2 5 2 3" xfId="4084"/>
    <cellStyle name="Normal 2 3 3 2 2 5 2 3 2" xfId="4085"/>
    <cellStyle name="Normal 2 3 3 2 2 5 2 3 3" xfId="4086"/>
    <cellStyle name="Normal 2 3 3 2 2 5 2 3 4" xfId="4087"/>
    <cellStyle name="Normal 2 3 3 2 2 5 2 4" xfId="4088"/>
    <cellStyle name="Normal 2 3 3 2 2 5 2 5" xfId="4089"/>
    <cellStyle name="Normal 2 3 3 2 2 5 2 6" xfId="4090"/>
    <cellStyle name="Normal 2 3 3 2 2 5 3" xfId="4091"/>
    <cellStyle name="Normal 2 3 3 2 2 5 3 2" xfId="4092"/>
    <cellStyle name="Normal 2 3 3 2 2 5 3 2 2" xfId="4093"/>
    <cellStyle name="Normal 2 3 3 2 2 5 3 2 3" xfId="4094"/>
    <cellStyle name="Normal 2 3 3 2 2 5 3 2 4" xfId="4095"/>
    <cellStyle name="Normal 2 3 3 2 2 5 3 3" xfId="4096"/>
    <cellStyle name="Normal 2 3 3 2 2 5 3 3 2" xfId="4097"/>
    <cellStyle name="Normal 2 3 3 2 2 5 3 3 3" xfId="4098"/>
    <cellStyle name="Normal 2 3 3 2 2 5 3 3 4" xfId="4099"/>
    <cellStyle name="Normal 2 3 3 2 2 5 3 4" xfId="4100"/>
    <cellStyle name="Normal 2 3 3 2 2 5 3 5" xfId="4101"/>
    <cellStyle name="Normal 2 3 3 2 2 5 3 6" xfId="4102"/>
    <cellStyle name="Normal 2 3 3 2 2 5 4" xfId="4103"/>
    <cellStyle name="Normal 2 3 3 2 2 5 4 2" xfId="4104"/>
    <cellStyle name="Normal 2 3 3 2 2 5 4 3" xfId="4105"/>
    <cellStyle name="Normal 2 3 3 2 2 5 4 4" xfId="4106"/>
    <cellStyle name="Normal 2 3 3 2 2 5 5" xfId="4107"/>
    <cellStyle name="Normal 2 3 3 2 2 5 5 2" xfId="4108"/>
    <cellStyle name="Normal 2 3 3 2 2 5 5 3" xfId="4109"/>
    <cellStyle name="Normal 2 3 3 2 2 5 5 4" xfId="4110"/>
    <cellStyle name="Normal 2 3 3 2 2 5 6" xfId="4111"/>
    <cellStyle name="Normal 2 3 3 2 2 5 7" xfId="4112"/>
    <cellStyle name="Normal 2 3 3 2 2 5 8" xfId="4113"/>
    <cellStyle name="Normal 2 3 3 2 2 6" xfId="4114"/>
    <cellStyle name="Normal 2 3 3 2 2 6 2" xfId="4115"/>
    <cellStyle name="Normal 2 3 3 2 2 6 2 2" xfId="4116"/>
    <cellStyle name="Normal 2 3 3 2 2 6 2 3" xfId="4117"/>
    <cellStyle name="Normal 2 3 3 2 2 6 2 4" xfId="4118"/>
    <cellStyle name="Normal 2 3 3 2 2 6 3" xfId="4119"/>
    <cellStyle name="Normal 2 3 3 2 2 6 3 2" xfId="4120"/>
    <cellStyle name="Normal 2 3 3 2 2 6 3 3" xfId="4121"/>
    <cellStyle name="Normal 2 3 3 2 2 6 3 4" xfId="4122"/>
    <cellStyle name="Normal 2 3 3 2 2 6 4" xfId="4123"/>
    <cellStyle name="Normal 2 3 3 2 2 6 5" xfId="4124"/>
    <cellStyle name="Normal 2 3 3 2 2 6 6" xfId="4125"/>
    <cellStyle name="Normal 2 3 3 2 2 7" xfId="4126"/>
    <cellStyle name="Normal 2 3 3 2 2 7 2" xfId="4127"/>
    <cellStyle name="Normal 2 3 3 2 2 7 2 2" xfId="4128"/>
    <cellStyle name="Normal 2 3 3 2 2 7 2 3" xfId="4129"/>
    <cellStyle name="Normal 2 3 3 2 2 7 2 4" xfId="4130"/>
    <cellStyle name="Normal 2 3 3 2 2 7 3" xfId="4131"/>
    <cellStyle name="Normal 2 3 3 2 2 7 3 2" xfId="4132"/>
    <cellStyle name="Normal 2 3 3 2 2 7 3 3" xfId="4133"/>
    <cellStyle name="Normal 2 3 3 2 2 7 3 4" xfId="4134"/>
    <cellStyle name="Normal 2 3 3 2 2 7 4" xfId="4135"/>
    <cellStyle name="Normal 2 3 3 2 2 7 5" xfId="4136"/>
    <cellStyle name="Normal 2 3 3 2 2 7 6" xfId="4137"/>
    <cellStyle name="Normal 2 3 3 2 2 8" xfId="4138"/>
    <cellStyle name="Normal 2 3 3 2 2 8 2" xfId="4139"/>
    <cellStyle name="Normal 2 3 3 2 2 8 3" xfId="4140"/>
    <cellStyle name="Normal 2 3 3 2 2 8 4" xfId="4141"/>
    <cellStyle name="Normal 2 3 3 2 2 9" xfId="4142"/>
    <cellStyle name="Normal 2 3 3 2 2 9 2" xfId="4143"/>
    <cellStyle name="Normal 2 3 3 2 2 9 3" xfId="4144"/>
    <cellStyle name="Normal 2 3 3 2 2 9 4" xfId="4145"/>
    <cellStyle name="Normal 2 3 3 2 3" xfId="4146"/>
    <cellStyle name="Normal 2 3 3 2 3 10" xfId="4147"/>
    <cellStyle name="Normal 2 3 3 2 3 2" xfId="4148"/>
    <cellStyle name="Normal 2 3 3 2 3 2 2" xfId="4149"/>
    <cellStyle name="Normal 2 3 3 2 3 2 2 2" xfId="4150"/>
    <cellStyle name="Normal 2 3 3 2 3 2 2 2 2" xfId="4151"/>
    <cellStyle name="Normal 2 3 3 2 3 2 2 2 3" xfId="4152"/>
    <cellStyle name="Normal 2 3 3 2 3 2 2 2 4" xfId="4153"/>
    <cellStyle name="Normal 2 3 3 2 3 2 2 3" xfId="4154"/>
    <cellStyle name="Normal 2 3 3 2 3 2 2 3 2" xfId="4155"/>
    <cellStyle name="Normal 2 3 3 2 3 2 2 3 3" xfId="4156"/>
    <cellStyle name="Normal 2 3 3 2 3 2 2 3 4" xfId="4157"/>
    <cellStyle name="Normal 2 3 3 2 3 2 2 4" xfId="4158"/>
    <cellStyle name="Normal 2 3 3 2 3 2 2 5" xfId="4159"/>
    <cellStyle name="Normal 2 3 3 2 3 2 2 6" xfId="4160"/>
    <cellStyle name="Normal 2 3 3 2 3 2 3" xfId="4161"/>
    <cellStyle name="Normal 2 3 3 2 3 2 3 2" xfId="4162"/>
    <cellStyle name="Normal 2 3 3 2 3 2 3 2 2" xfId="4163"/>
    <cellStyle name="Normal 2 3 3 2 3 2 3 2 3" xfId="4164"/>
    <cellStyle name="Normal 2 3 3 2 3 2 3 2 4" xfId="4165"/>
    <cellStyle name="Normal 2 3 3 2 3 2 3 3" xfId="4166"/>
    <cellStyle name="Normal 2 3 3 2 3 2 3 3 2" xfId="4167"/>
    <cellStyle name="Normal 2 3 3 2 3 2 3 3 3" xfId="4168"/>
    <cellStyle name="Normal 2 3 3 2 3 2 3 3 4" xfId="4169"/>
    <cellStyle name="Normal 2 3 3 2 3 2 3 4" xfId="4170"/>
    <cellStyle name="Normal 2 3 3 2 3 2 3 5" xfId="4171"/>
    <cellStyle name="Normal 2 3 3 2 3 2 3 6" xfId="4172"/>
    <cellStyle name="Normal 2 3 3 2 3 2 4" xfId="4173"/>
    <cellStyle name="Normal 2 3 3 2 3 2 4 2" xfId="4174"/>
    <cellStyle name="Normal 2 3 3 2 3 2 4 3" xfId="4175"/>
    <cellStyle name="Normal 2 3 3 2 3 2 4 4" xfId="4176"/>
    <cellStyle name="Normal 2 3 3 2 3 2 5" xfId="4177"/>
    <cellStyle name="Normal 2 3 3 2 3 2 5 2" xfId="4178"/>
    <cellStyle name="Normal 2 3 3 2 3 2 5 3" xfId="4179"/>
    <cellStyle name="Normal 2 3 3 2 3 2 5 4" xfId="4180"/>
    <cellStyle name="Normal 2 3 3 2 3 2 6" xfId="4181"/>
    <cellStyle name="Normal 2 3 3 2 3 2 7" xfId="4182"/>
    <cellStyle name="Normal 2 3 3 2 3 2 8" xfId="4183"/>
    <cellStyle name="Normal 2 3 3 2 3 3" xfId="4184"/>
    <cellStyle name="Normal 2 3 3 2 3 3 2" xfId="4185"/>
    <cellStyle name="Normal 2 3 3 2 3 3 2 2" xfId="4186"/>
    <cellStyle name="Normal 2 3 3 2 3 3 2 2 2" xfId="4187"/>
    <cellStyle name="Normal 2 3 3 2 3 3 2 2 3" xfId="4188"/>
    <cellStyle name="Normal 2 3 3 2 3 3 2 2 4" xfId="4189"/>
    <cellStyle name="Normal 2 3 3 2 3 3 2 3" xfId="4190"/>
    <cellStyle name="Normal 2 3 3 2 3 3 2 3 2" xfId="4191"/>
    <cellStyle name="Normal 2 3 3 2 3 3 2 3 3" xfId="4192"/>
    <cellStyle name="Normal 2 3 3 2 3 3 2 3 4" xfId="4193"/>
    <cellStyle name="Normal 2 3 3 2 3 3 2 4" xfId="4194"/>
    <cellStyle name="Normal 2 3 3 2 3 3 2 5" xfId="4195"/>
    <cellStyle name="Normal 2 3 3 2 3 3 2 6" xfId="4196"/>
    <cellStyle name="Normal 2 3 3 2 3 3 3" xfId="4197"/>
    <cellStyle name="Normal 2 3 3 2 3 3 3 2" xfId="4198"/>
    <cellStyle name="Normal 2 3 3 2 3 3 3 2 2" xfId="4199"/>
    <cellStyle name="Normal 2 3 3 2 3 3 3 2 3" xfId="4200"/>
    <cellStyle name="Normal 2 3 3 2 3 3 3 2 4" xfId="4201"/>
    <cellStyle name="Normal 2 3 3 2 3 3 3 3" xfId="4202"/>
    <cellStyle name="Normal 2 3 3 2 3 3 3 3 2" xfId="4203"/>
    <cellStyle name="Normal 2 3 3 2 3 3 3 3 3" xfId="4204"/>
    <cellStyle name="Normal 2 3 3 2 3 3 3 3 4" xfId="4205"/>
    <cellStyle name="Normal 2 3 3 2 3 3 3 4" xfId="4206"/>
    <cellStyle name="Normal 2 3 3 2 3 3 3 5" xfId="4207"/>
    <cellStyle name="Normal 2 3 3 2 3 3 3 6" xfId="4208"/>
    <cellStyle name="Normal 2 3 3 2 3 3 4" xfId="4209"/>
    <cellStyle name="Normal 2 3 3 2 3 3 4 2" xfId="4210"/>
    <cellStyle name="Normal 2 3 3 2 3 3 4 3" xfId="4211"/>
    <cellStyle name="Normal 2 3 3 2 3 3 4 4" xfId="4212"/>
    <cellStyle name="Normal 2 3 3 2 3 3 5" xfId="4213"/>
    <cellStyle name="Normal 2 3 3 2 3 3 5 2" xfId="4214"/>
    <cellStyle name="Normal 2 3 3 2 3 3 5 3" xfId="4215"/>
    <cellStyle name="Normal 2 3 3 2 3 3 5 4" xfId="4216"/>
    <cellStyle name="Normal 2 3 3 2 3 3 6" xfId="4217"/>
    <cellStyle name="Normal 2 3 3 2 3 3 7" xfId="4218"/>
    <cellStyle name="Normal 2 3 3 2 3 3 8" xfId="4219"/>
    <cellStyle name="Normal 2 3 3 2 3 4" xfId="4220"/>
    <cellStyle name="Normal 2 3 3 2 3 4 2" xfId="4221"/>
    <cellStyle name="Normal 2 3 3 2 3 4 2 2" xfId="4222"/>
    <cellStyle name="Normal 2 3 3 2 3 4 2 3" xfId="4223"/>
    <cellStyle name="Normal 2 3 3 2 3 4 2 4" xfId="4224"/>
    <cellStyle name="Normal 2 3 3 2 3 4 3" xfId="4225"/>
    <cellStyle name="Normal 2 3 3 2 3 4 3 2" xfId="4226"/>
    <cellStyle name="Normal 2 3 3 2 3 4 3 3" xfId="4227"/>
    <cellStyle name="Normal 2 3 3 2 3 4 3 4" xfId="4228"/>
    <cellStyle name="Normal 2 3 3 2 3 4 4" xfId="4229"/>
    <cellStyle name="Normal 2 3 3 2 3 4 5" xfId="4230"/>
    <cellStyle name="Normal 2 3 3 2 3 4 6" xfId="4231"/>
    <cellStyle name="Normal 2 3 3 2 3 5" xfId="4232"/>
    <cellStyle name="Normal 2 3 3 2 3 5 2" xfId="4233"/>
    <cellStyle name="Normal 2 3 3 2 3 5 2 2" xfId="4234"/>
    <cellStyle name="Normal 2 3 3 2 3 5 2 3" xfId="4235"/>
    <cellStyle name="Normal 2 3 3 2 3 5 2 4" xfId="4236"/>
    <cellStyle name="Normal 2 3 3 2 3 5 3" xfId="4237"/>
    <cellStyle name="Normal 2 3 3 2 3 5 3 2" xfId="4238"/>
    <cellStyle name="Normal 2 3 3 2 3 5 3 3" xfId="4239"/>
    <cellStyle name="Normal 2 3 3 2 3 5 3 4" xfId="4240"/>
    <cellStyle name="Normal 2 3 3 2 3 5 4" xfId="4241"/>
    <cellStyle name="Normal 2 3 3 2 3 5 5" xfId="4242"/>
    <cellStyle name="Normal 2 3 3 2 3 5 6" xfId="4243"/>
    <cellStyle name="Normal 2 3 3 2 3 6" xfId="4244"/>
    <cellStyle name="Normal 2 3 3 2 3 6 2" xfId="4245"/>
    <cellStyle name="Normal 2 3 3 2 3 6 3" xfId="4246"/>
    <cellStyle name="Normal 2 3 3 2 3 6 4" xfId="4247"/>
    <cellStyle name="Normal 2 3 3 2 3 7" xfId="4248"/>
    <cellStyle name="Normal 2 3 3 2 3 7 2" xfId="4249"/>
    <cellStyle name="Normal 2 3 3 2 3 7 3" xfId="4250"/>
    <cellStyle name="Normal 2 3 3 2 3 7 4" xfId="4251"/>
    <cellStyle name="Normal 2 3 3 2 3 8" xfId="4252"/>
    <cellStyle name="Normal 2 3 3 2 3 9" xfId="4253"/>
    <cellStyle name="Normal 2 3 3 2 4" xfId="4254"/>
    <cellStyle name="Normal 2 3 3 2 4 2" xfId="4255"/>
    <cellStyle name="Normal 2 3 3 2 4 2 2" xfId="4256"/>
    <cellStyle name="Normal 2 3 3 2 4 2 2 2" xfId="4257"/>
    <cellStyle name="Normal 2 3 3 2 4 2 2 3" xfId="4258"/>
    <cellStyle name="Normal 2 3 3 2 4 2 2 4" xfId="4259"/>
    <cellStyle name="Normal 2 3 3 2 4 2 3" xfId="4260"/>
    <cellStyle name="Normal 2 3 3 2 4 2 3 2" xfId="4261"/>
    <cellStyle name="Normal 2 3 3 2 4 2 3 3" xfId="4262"/>
    <cellStyle name="Normal 2 3 3 2 4 2 3 4" xfId="4263"/>
    <cellStyle name="Normal 2 3 3 2 4 2 4" xfId="4264"/>
    <cellStyle name="Normal 2 3 3 2 4 2 5" xfId="4265"/>
    <cellStyle name="Normal 2 3 3 2 4 2 6" xfId="4266"/>
    <cellStyle name="Normal 2 3 3 2 4 3" xfId="4267"/>
    <cellStyle name="Normal 2 3 3 2 4 3 2" xfId="4268"/>
    <cellStyle name="Normal 2 3 3 2 4 3 2 2" xfId="4269"/>
    <cellStyle name="Normal 2 3 3 2 4 3 2 3" xfId="4270"/>
    <cellStyle name="Normal 2 3 3 2 4 3 2 4" xfId="4271"/>
    <cellStyle name="Normal 2 3 3 2 4 3 3" xfId="4272"/>
    <cellStyle name="Normal 2 3 3 2 4 3 3 2" xfId="4273"/>
    <cellStyle name="Normal 2 3 3 2 4 3 3 3" xfId="4274"/>
    <cellStyle name="Normal 2 3 3 2 4 3 3 4" xfId="4275"/>
    <cellStyle name="Normal 2 3 3 2 4 3 4" xfId="4276"/>
    <cellStyle name="Normal 2 3 3 2 4 3 5" xfId="4277"/>
    <cellStyle name="Normal 2 3 3 2 4 3 6" xfId="4278"/>
    <cellStyle name="Normal 2 3 3 2 4 4" xfId="4279"/>
    <cellStyle name="Normal 2 3 3 2 4 4 2" xfId="4280"/>
    <cellStyle name="Normal 2 3 3 2 4 4 3" xfId="4281"/>
    <cellStyle name="Normal 2 3 3 2 4 4 4" xfId="4282"/>
    <cellStyle name="Normal 2 3 3 2 4 5" xfId="4283"/>
    <cellStyle name="Normal 2 3 3 2 4 5 2" xfId="4284"/>
    <cellStyle name="Normal 2 3 3 2 4 5 3" xfId="4285"/>
    <cellStyle name="Normal 2 3 3 2 4 5 4" xfId="4286"/>
    <cellStyle name="Normal 2 3 3 2 4 6" xfId="4287"/>
    <cellStyle name="Normal 2 3 3 2 4 7" xfId="4288"/>
    <cellStyle name="Normal 2 3 3 2 4 8" xfId="4289"/>
    <cellStyle name="Normal 2 3 3 2 5" xfId="4290"/>
    <cellStyle name="Normal 2 3 3 2 5 2" xfId="4291"/>
    <cellStyle name="Normal 2 3 3 2 5 2 2" xfId="4292"/>
    <cellStyle name="Normal 2 3 3 2 5 2 2 2" xfId="4293"/>
    <cellStyle name="Normal 2 3 3 2 5 2 2 3" xfId="4294"/>
    <cellStyle name="Normal 2 3 3 2 5 2 2 4" xfId="4295"/>
    <cellStyle name="Normal 2 3 3 2 5 2 3" xfId="4296"/>
    <cellStyle name="Normal 2 3 3 2 5 2 3 2" xfId="4297"/>
    <cellStyle name="Normal 2 3 3 2 5 2 3 3" xfId="4298"/>
    <cellStyle name="Normal 2 3 3 2 5 2 3 4" xfId="4299"/>
    <cellStyle name="Normal 2 3 3 2 5 2 4" xfId="4300"/>
    <cellStyle name="Normal 2 3 3 2 5 2 5" xfId="4301"/>
    <cellStyle name="Normal 2 3 3 2 5 2 6" xfId="4302"/>
    <cellStyle name="Normal 2 3 3 2 5 3" xfId="4303"/>
    <cellStyle name="Normal 2 3 3 2 5 3 2" xfId="4304"/>
    <cellStyle name="Normal 2 3 3 2 5 3 2 2" xfId="4305"/>
    <cellStyle name="Normal 2 3 3 2 5 3 2 3" xfId="4306"/>
    <cellStyle name="Normal 2 3 3 2 5 3 2 4" xfId="4307"/>
    <cellStyle name="Normal 2 3 3 2 5 3 3" xfId="4308"/>
    <cellStyle name="Normal 2 3 3 2 5 3 3 2" xfId="4309"/>
    <cellStyle name="Normal 2 3 3 2 5 3 3 3" xfId="4310"/>
    <cellStyle name="Normal 2 3 3 2 5 3 3 4" xfId="4311"/>
    <cellStyle name="Normal 2 3 3 2 5 3 4" xfId="4312"/>
    <cellStyle name="Normal 2 3 3 2 5 3 5" xfId="4313"/>
    <cellStyle name="Normal 2 3 3 2 5 3 6" xfId="4314"/>
    <cellStyle name="Normal 2 3 3 2 5 4" xfId="4315"/>
    <cellStyle name="Normal 2 3 3 2 5 4 2" xfId="4316"/>
    <cellStyle name="Normal 2 3 3 2 5 4 3" xfId="4317"/>
    <cellStyle name="Normal 2 3 3 2 5 4 4" xfId="4318"/>
    <cellStyle name="Normal 2 3 3 2 5 5" xfId="4319"/>
    <cellStyle name="Normal 2 3 3 2 5 5 2" xfId="4320"/>
    <cellStyle name="Normal 2 3 3 2 5 5 3" xfId="4321"/>
    <cellStyle name="Normal 2 3 3 2 5 5 4" xfId="4322"/>
    <cellStyle name="Normal 2 3 3 2 5 6" xfId="4323"/>
    <cellStyle name="Normal 2 3 3 2 5 7" xfId="4324"/>
    <cellStyle name="Normal 2 3 3 2 5 8" xfId="4325"/>
    <cellStyle name="Normal 2 3 3 2 6" xfId="4326"/>
    <cellStyle name="Normal 2 3 3 2 6 2" xfId="4327"/>
    <cellStyle name="Normal 2 3 3 2 6 2 2" xfId="4328"/>
    <cellStyle name="Normal 2 3 3 2 6 2 2 2" xfId="4329"/>
    <cellStyle name="Normal 2 3 3 2 6 2 2 3" xfId="4330"/>
    <cellStyle name="Normal 2 3 3 2 6 2 2 4" xfId="4331"/>
    <cellStyle name="Normal 2 3 3 2 6 2 3" xfId="4332"/>
    <cellStyle name="Normal 2 3 3 2 6 2 3 2" xfId="4333"/>
    <cellStyle name="Normal 2 3 3 2 6 2 3 3" xfId="4334"/>
    <cellStyle name="Normal 2 3 3 2 6 2 3 4" xfId="4335"/>
    <cellStyle name="Normal 2 3 3 2 6 2 4" xfId="4336"/>
    <cellStyle name="Normal 2 3 3 2 6 2 5" xfId="4337"/>
    <cellStyle name="Normal 2 3 3 2 6 2 6" xfId="4338"/>
    <cellStyle name="Normal 2 3 3 2 6 3" xfId="4339"/>
    <cellStyle name="Normal 2 3 3 2 6 3 2" xfId="4340"/>
    <cellStyle name="Normal 2 3 3 2 6 3 2 2" xfId="4341"/>
    <cellStyle name="Normal 2 3 3 2 6 3 2 3" xfId="4342"/>
    <cellStyle name="Normal 2 3 3 2 6 3 2 4" xfId="4343"/>
    <cellStyle name="Normal 2 3 3 2 6 3 3" xfId="4344"/>
    <cellStyle name="Normal 2 3 3 2 6 3 3 2" xfId="4345"/>
    <cellStyle name="Normal 2 3 3 2 6 3 3 3" xfId="4346"/>
    <cellStyle name="Normal 2 3 3 2 6 3 3 4" xfId="4347"/>
    <cellStyle name="Normal 2 3 3 2 6 3 4" xfId="4348"/>
    <cellStyle name="Normal 2 3 3 2 6 3 5" xfId="4349"/>
    <cellStyle name="Normal 2 3 3 2 6 3 6" xfId="4350"/>
    <cellStyle name="Normal 2 3 3 2 6 4" xfId="4351"/>
    <cellStyle name="Normal 2 3 3 2 6 4 2" xfId="4352"/>
    <cellStyle name="Normal 2 3 3 2 6 4 3" xfId="4353"/>
    <cellStyle name="Normal 2 3 3 2 6 4 4" xfId="4354"/>
    <cellStyle name="Normal 2 3 3 2 6 5" xfId="4355"/>
    <cellStyle name="Normal 2 3 3 2 6 5 2" xfId="4356"/>
    <cellStyle name="Normal 2 3 3 2 6 5 3" xfId="4357"/>
    <cellStyle name="Normal 2 3 3 2 6 5 4" xfId="4358"/>
    <cellStyle name="Normal 2 3 3 2 6 6" xfId="4359"/>
    <cellStyle name="Normal 2 3 3 2 6 7" xfId="4360"/>
    <cellStyle name="Normal 2 3 3 2 6 8" xfId="4361"/>
    <cellStyle name="Normal 2 3 3 2 7" xfId="4362"/>
    <cellStyle name="Normal 2 3 3 2 7 2" xfId="4363"/>
    <cellStyle name="Normal 2 3 3 2 7 2 2" xfId="4364"/>
    <cellStyle name="Normal 2 3 3 2 7 2 3" xfId="4365"/>
    <cellStyle name="Normal 2 3 3 2 7 2 4" xfId="4366"/>
    <cellStyle name="Normal 2 3 3 2 7 3" xfId="4367"/>
    <cellStyle name="Normal 2 3 3 2 7 3 2" xfId="4368"/>
    <cellStyle name="Normal 2 3 3 2 7 3 3" xfId="4369"/>
    <cellStyle name="Normal 2 3 3 2 7 3 4" xfId="4370"/>
    <cellStyle name="Normal 2 3 3 2 7 4" xfId="4371"/>
    <cellStyle name="Normal 2 3 3 2 7 5" xfId="4372"/>
    <cellStyle name="Normal 2 3 3 2 7 6" xfId="4373"/>
    <cellStyle name="Normal 2 3 3 2 8" xfId="4374"/>
    <cellStyle name="Normal 2 3 3 2 8 2" xfId="4375"/>
    <cellStyle name="Normal 2 3 3 2 8 2 2" xfId="4376"/>
    <cellStyle name="Normal 2 3 3 2 8 2 3" xfId="4377"/>
    <cellStyle name="Normal 2 3 3 2 8 2 4" xfId="4378"/>
    <cellStyle name="Normal 2 3 3 2 8 3" xfId="4379"/>
    <cellStyle name="Normal 2 3 3 2 8 3 2" xfId="4380"/>
    <cellStyle name="Normal 2 3 3 2 8 3 3" xfId="4381"/>
    <cellStyle name="Normal 2 3 3 2 8 3 4" xfId="4382"/>
    <cellStyle name="Normal 2 3 3 2 8 4" xfId="4383"/>
    <cellStyle name="Normal 2 3 3 2 8 5" xfId="4384"/>
    <cellStyle name="Normal 2 3 3 2 8 6" xfId="4385"/>
    <cellStyle name="Normal 2 3 3 2 9" xfId="4386"/>
    <cellStyle name="Normal 2 3 3 2 9 2" xfId="4387"/>
    <cellStyle name="Normal 2 3 3 2 9 3" xfId="4388"/>
    <cellStyle name="Normal 2 3 3 2 9 4" xfId="4389"/>
    <cellStyle name="Normal 2 3 3 3" xfId="4390"/>
    <cellStyle name="Normal 2 3 3 3 10" xfId="4391"/>
    <cellStyle name="Normal 2 3 3 3 11" xfId="4392"/>
    <cellStyle name="Normal 2 3 3 3 12" xfId="4393"/>
    <cellStyle name="Normal 2 3 3 3 2" xfId="4394"/>
    <cellStyle name="Normal 2 3 3 3 2 10" xfId="4395"/>
    <cellStyle name="Normal 2 3 3 3 2 2" xfId="4396"/>
    <cellStyle name="Normal 2 3 3 3 2 2 2" xfId="4397"/>
    <cellStyle name="Normal 2 3 3 3 2 2 2 2" xfId="4398"/>
    <cellStyle name="Normal 2 3 3 3 2 2 2 2 2" xfId="4399"/>
    <cellStyle name="Normal 2 3 3 3 2 2 2 2 3" xfId="4400"/>
    <cellStyle name="Normal 2 3 3 3 2 2 2 2 4" xfId="4401"/>
    <cellStyle name="Normal 2 3 3 3 2 2 2 3" xfId="4402"/>
    <cellStyle name="Normal 2 3 3 3 2 2 2 3 2" xfId="4403"/>
    <cellStyle name="Normal 2 3 3 3 2 2 2 3 3" xfId="4404"/>
    <cellStyle name="Normal 2 3 3 3 2 2 2 3 4" xfId="4405"/>
    <cellStyle name="Normal 2 3 3 3 2 2 2 4" xfId="4406"/>
    <cellStyle name="Normal 2 3 3 3 2 2 2 5" xfId="4407"/>
    <cellStyle name="Normal 2 3 3 3 2 2 2 6" xfId="4408"/>
    <cellStyle name="Normal 2 3 3 3 2 2 3" xfId="4409"/>
    <cellStyle name="Normal 2 3 3 3 2 2 3 2" xfId="4410"/>
    <cellStyle name="Normal 2 3 3 3 2 2 3 2 2" xfId="4411"/>
    <cellStyle name="Normal 2 3 3 3 2 2 3 2 3" xfId="4412"/>
    <cellStyle name="Normal 2 3 3 3 2 2 3 2 4" xfId="4413"/>
    <cellStyle name="Normal 2 3 3 3 2 2 3 3" xfId="4414"/>
    <cellStyle name="Normal 2 3 3 3 2 2 3 3 2" xfId="4415"/>
    <cellStyle name="Normal 2 3 3 3 2 2 3 3 3" xfId="4416"/>
    <cellStyle name="Normal 2 3 3 3 2 2 3 3 4" xfId="4417"/>
    <cellStyle name="Normal 2 3 3 3 2 2 3 4" xfId="4418"/>
    <cellStyle name="Normal 2 3 3 3 2 2 3 5" xfId="4419"/>
    <cellStyle name="Normal 2 3 3 3 2 2 3 6" xfId="4420"/>
    <cellStyle name="Normal 2 3 3 3 2 2 4" xfId="4421"/>
    <cellStyle name="Normal 2 3 3 3 2 2 4 2" xfId="4422"/>
    <cellStyle name="Normal 2 3 3 3 2 2 4 3" xfId="4423"/>
    <cellStyle name="Normal 2 3 3 3 2 2 4 4" xfId="4424"/>
    <cellStyle name="Normal 2 3 3 3 2 2 5" xfId="4425"/>
    <cellStyle name="Normal 2 3 3 3 2 2 5 2" xfId="4426"/>
    <cellStyle name="Normal 2 3 3 3 2 2 5 3" xfId="4427"/>
    <cellStyle name="Normal 2 3 3 3 2 2 5 4" xfId="4428"/>
    <cellStyle name="Normal 2 3 3 3 2 2 6" xfId="4429"/>
    <cellStyle name="Normal 2 3 3 3 2 2 7" xfId="4430"/>
    <cellStyle name="Normal 2 3 3 3 2 2 8" xfId="4431"/>
    <cellStyle name="Normal 2 3 3 3 2 3" xfId="4432"/>
    <cellStyle name="Normal 2 3 3 3 2 3 2" xfId="4433"/>
    <cellStyle name="Normal 2 3 3 3 2 3 2 2" xfId="4434"/>
    <cellStyle name="Normal 2 3 3 3 2 3 2 2 2" xfId="4435"/>
    <cellStyle name="Normal 2 3 3 3 2 3 2 2 3" xfId="4436"/>
    <cellStyle name="Normal 2 3 3 3 2 3 2 2 4" xfId="4437"/>
    <cellStyle name="Normal 2 3 3 3 2 3 2 3" xfId="4438"/>
    <cellStyle name="Normal 2 3 3 3 2 3 2 3 2" xfId="4439"/>
    <cellStyle name="Normal 2 3 3 3 2 3 2 3 3" xfId="4440"/>
    <cellStyle name="Normal 2 3 3 3 2 3 2 3 4" xfId="4441"/>
    <cellStyle name="Normal 2 3 3 3 2 3 2 4" xfId="4442"/>
    <cellStyle name="Normal 2 3 3 3 2 3 2 5" xfId="4443"/>
    <cellStyle name="Normal 2 3 3 3 2 3 2 6" xfId="4444"/>
    <cellStyle name="Normal 2 3 3 3 2 3 3" xfId="4445"/>
    <cellStyle name="Normal 2 3 3 3 2 3 3 2" xfId="4446"/>
    <cellStyle name="Normal 2 3 3 3 2 3 3 2 2" xfId="4447"/>
    <cellStyle name="Normal 2 3 3 3 2 3 3 2 3" xfId="4448"/>
    <cellStyle name="Normal 2 3 3 3 2 3 3 2 4" xfId="4449"/>
    <cellStyle name="Normal 2 3 3 3 2 3 3 3" xfId="4450"/>
    <cellStyle name="Normal 2 3 3 3 2 3 3 3 2" xfId="4451"/>
    <cellStyle name="Normal 2 3 3 3 2 3 3 3 3" xfId="4452"/>
    <cellStyle name="Normal 2 3 3 3 2 3 3 3 4" xfId="4453"/>
    <cellStyle name="Normal 2 3 3 3 2 3 3 4" xfId="4454"/>
    <cellStyle name="Normal 2 3 3 3 2 3 3 5" xfId="4455"/>
    <cellStyle name="Normal 2 3 3 3 2 3 3 6" xfId="4456"/>
    <cellStyle name="Normal 2 3 3 3 2 3 4" xfId="4457"/>
    <cellStyle name="Normal 2 3 3 3 2 3 4 2" xfId="4458"/>
    <cellStyle name="Normal 2 3 3 3 2 3 4 3" xfId="4459"/>
    <cellStyle name="Normal 2 3 3 3 2 3 4 4" xfId="4460"/>
    <cellStyle name="Normal 2 3 3 3 2 3 5" xfId="4461"/>
    <cellStyle name="Normal 2 3 3 3 2 3 5 2" xfId="4462"/>
    <cellStyle name="Normal 2 3 3 3 2 3 5 3" xfId="4463"/>
    <cellStyle name="Normal 2 3 3 3 2 3 5 4" xfId="4464"/>
    <cellStyle name="Normal 2 3 3 3 2 3 6" xfId="4465"/>
    <cellStyle name="Normal 2 3 3 3 2 3 7" xfId="4466"/>
    <cellStyle name="Normal 2 3 3 3 2 3 8" xfId="4467"/>
    <cellStyle name="Normal 2 3 3 3 2 4" xfId="4468"/>
    <cellStyle name="Normal 2 3 3 3 2 4 2" xfId="4469"/>
    <cellStyle name="Normal 2 3 3 3 2 4 2 2" xfId="4470"/>
    <cellStyle name="Normal 2 3 3 3 2 4 2 3" xfId="4471"/>
    <cellStyle name="Normal 2 3 3 3 2 4 2 4" xfId="4472"/>
    <cellStyle name="Normal 2 3 3 3 2 4 3" xfId="4473"/>
    <cellStyle name="Normal 2 3 3 3 2 4 3 2" xfId="4474"/>
    <cellStyle name="Normal 2 3 3 3 2 4 3 3" xfId="4475"/>
    <cellStyle name="Normal 2 3 3 3 2 4 3 4" xfId="4476"/>
    <cellStyle name="Normal 2 3 3 3 2 4 4" xfId="4477"/>
    <cellStyle name="Normal 2 3 3 3 2 4 5" xfId="4478"/>
    <cellStyle name="Normal 2 3 3 3 2 4 6" xfId="4479"/>
    <cellStyle name="Normal 2 3 3 3 2 5" xfId="4480"/>
    <cellStyle name="Normal 2 3 3 3 2 5 2" xfId="4481"/>
    <cellStyle name="Normal 2 3 3 3 2 5 2 2" xfId="4482"/>
    <cellStyle name="Normal 2 3 3 3 2 5 2 3" xfId="4483"/>
    <cellStyle name="Normal 2 3 3 3 2 5 2 4" xfId="4484"/>
    <cellStyle name="Normal 2 3 3 3 2 5 3" xfId="4485"/>
    <cellStyle name="Normal 2 3 3 3 2 5 3 2" xfId="4486"/>
    <cellStyle name="Normal 2 3 3 3 2 5 3 3" xfId="4487"/>
    <cellStyle name="Normal 2 3 3 3 2 5 3 4" xfId="4488"/>
    <cellStyle name="Normal 2 3 3 3 2 5 4" xfId="4489"/>
    <cellStyle name="Normal 2 3 3 3 2 5 5" xfId="4490"/>
    <cellStyle name="Normal 2 3 3 3 2 5 6" xfId="4491"/>
    <cellStyle name="Normal 2 3 3 3 2 6" xfId="4492"/>
    <cellStyle name="Normal 2 3 3 3 2 6 2" xfId="4493"/>
    <cellStyle name="Normal 2 3 3 3 2 6 3" xfId="4494"/>
    <cellStyle name="Normal 2 3 3 3 2 6 4" xfId="4495"/>
    <cellStyle name="Normal 2 3 3 3 2 7" xfId="4496"/>
    <cellStyle name="Normal 2 3 3 3 2 7 2" xfId="4497"/>
    <cellStyle name="Normal 2 3 3 3 2 7 3" xfId="4498"/>
    <cellStyle name="Normal 2 3 3 3 2 7 4" xfId="4499"/>
    <cellStyle name="Normal 2 3 3 3 2 8" xfId="4500"/>
    <cellStyle name="Normal 2 3 3 3 2 9" xfId="4501"/>
    <cellStyle name="Normal 2 3 3 3 3" xfId="4502"/>
    <cellStyle name="Normal 2 3 3 3 3 2" xfId="4503"/>
    <cellStyle name="Normal 2 3 3 3 3 2 2" xfId="4504"/>
    <cellStyle name="Normal 2 3 3 3 3 2 2 2" xfId="4505"/>
    <cellStyle name="Normal 2 3 3 3 3 2 2 3" xfId="4506"/>
    <cellStyle name="Normal 2 3 3 3 3 2 2 4" xfId="4507"/>
    <cellStyle name="Normal 2 3 3 3 3 2 3" xfId="4508"/>
    <cellStyle name="Normal 2 3 3 3 3 2 3 2" xfId="4509"/>
    <cellStyle name="Normal 2 3 3 3 3 2 3 3" xfId="4510"/>
    <cellStyle name="Normal 2 3 3 3 3 2 3 4" xfId="4511"/>
    <cellStyle name="Normal 2 3 3 3 3 2 4" xfId="4512"/>
    <cellStyle name="Normal 2 3 3 3 3 2 5" xfId="4513"/>
    <cellStyle name="Normal 2 3 3 3 3 2 6" xfId="4514"/>
    <cellStyle name="Normal 2 3 3 3 3 3" xfId="4515"/>
    <cellStyle name="Normal 2 3 3 3 3 3 2" xfId="4516"/>
    <cellStyle name="Normal 2 3 3 3 3 3 2 2" xfId="4517"/>
    <cellStyle name="Normal 2 3 3 3 3 3 2 3" xfId="4518"/>
    <cellStyle name="Normal 2 3 3 3 3 3 2 4" xfId="4519"/>
    <cellStyle name="Normal 2 3 3 3 3 3 3" xfId="4520"/>
    <cellStyle name="Normal 2 3 3 3 3 3 3 2" xfId="4521"/>
    <cellStyle name="Normal 2 3 3 3 3 3 3 3" xfId="4522"/>
    <cellStyle name="Normal 2 3 3 3 3 3 3 4" xfId="4523"/>
    <cellStyle name="Normal 2 3 3 3 3 3 4" xfId="4524"/>
    <cellStyle name="Normal 2 3 3 3 3 3 5" xfId="4525"/>
    <cellStyle name="Normal 2 3 3 3 3 3 6" xfId="4526"/>
    <cellStyle name="Normal 2 3 3 3 3 4" xfId="4527"/>
    <cellStyle name="Normal 2 3 3 3 3 4 2" xfId="4528"/>
    <cellStyle name="Normal 2 3 3 3 3 4 3" xfId="4529"/>
    <cellStyle name="Normal 2 3 3 3 3 4 4" xfId="4530"/>
    <cellStyle name="Normal 2 3 3 3 3 5" xfId="4531"/>
    <cellStyle name="Normal 2 3 3 3 3 5 2" xfId="4532"/>
    <cellStyle name="Normal 2 3 3 3 3 5 3" xfId="4533"/>
    <cellStyle name="Normal 2 3 3 3 3 5 4" xfId="4534"/>
    <cellStyle name="Normal 2 3 3 3 3 6" xfId="4535"/>
    <cellStyle name="Normal 2 3 3 3 3 7" xfId="4536"/>
    <cellStyle name="Normal 2 3 3 3 3 8" xfId="4537"/>
    <cellStyle name="Normal 2 3 3 3 4" xfId="4538"/>
    <cellStyle name="Normal 2 3 3 3 4 2" xfId="4539"/>
    <cellStyle name="Normal 2 3 3 3 4 2 2" xfId="4540"/>
    <cellStyle name="Normal 2 3 3 3 4 2 2 2" xfId="4541"/>
    <cellStyle name="Normal 2 3 3 3 4 2 2 3" xfId="4542"/>
    <cellStyle name="Normal 2 3 3 3 4 2 2 4" xfId="4543"/>
    <cellStyle name="Normal 2 3 3 3 4 2 3" xfId="4544"/>
    <cellStyle name="Normal 2 3 3 3 4 2 3 2" xfId="4545"/>
    <cellStyle name="Normal 2 3 3 3 4 2 3 3" xfId="4546"/>
    <cellStyle name="Normal 2 3 3 3 4 2 3 4" xfId="4547"/>
    <cellStyle name="Normal 2 3 3 3 4 2 4" xfId="4548"/>
    <cellStyle name="Normal 2 3 3 3 4 2 5" xfId="4549"/>
    <cellStyle name="Normal 2 3 3 3 4 2 6" xfId="4550"/>
    <cellStyle name="Normal 2 3 3 3 4 3" xfId="4551"/>
    <cellStyle name="Normal 2 3 3 3 4 3 2" xfId="4552"/>
    <cellStyle name="Normal 2 3 3 3 4 3 2 2" xfId="4553"/>
    <cellStyle name="Normal 2 3 3 3 4 3 2 3" xfId="4554"/>
    <cellStyle name="Normal 2 3 3 3 4 3 2 4" xfId="4555"/>
    <cellStyle name="Normal 2 3 3 3 4 3 3" xfId="4556"/>
    <cellStyle name="Normal 2 3 3 3 4 3 3 2" xfId="4557"/>
    <cellStyle name="Normal 2 3 3 3 4 3 3 3" xfId="4558"/>
    <cellStyle name="Normal 2 3 3 3 4 3 3 4" xfId="4559"/>
    <cellStyle name="Normal 2 3 3 3 4 3 4" xfId="4560"/>
    <cellStyle name="Normal 2 3 3 3 4 3 5" xfId="4561"/>
    <cellStyle name="Normal 2 3 3 3 4 3 6" xfId="4562"/>
    <cellStyle name="Normal 2 3 3 3 4 4" xfId="4563"/>
    <cellStyle name="Normal 2 3 3 3 4 4 2" xfId="4564"/>
    <cellStyle name="Normal 2 3 3 3 4 4 3" xfId="4565"/>
    <cellStyle name="Normal 2 3 3 3 4 4 4" xfId="4566"/>
    <cellStyle name="Normal 2 3 3 3 4 5" xfId="4567"/>
    <cellStyle name="Normal 2 3 3 3 4 5 2" xfId="4568"/>
    <cellStyle name="Normal 2 3 3 3 4 5 3" xfId="4569"/>
    <cellStyle name="Normal 2 3 3 3 4 5 4" xfId="4570"/>
    <cellStyle name="Normal 2 3 3 3 4 6" xfId="4571"/>
    <cellStyle name="Normal 2 3 3 3 4 7" xfId="4572"/>
    <cellStyle name="Normal 2 3 3 3 4 8" xfId="4573"/>
    <cellStyle name="Normal 2 3 3 3 5" xfId="4574"/>
    <cellStyle name="Normal 2 3 3 3 5 2" xfId="4575"/>
    <cellStyle name="Normal 2 3 3 3 5 2 2" xfId="4576"/>
    <cellStyle name="Normal 2 3 3 3 5 2 2 2" xfId="4577"/>
    <cellStyle name="Normal 2 3 3 3 5 2 2 3" xfId="4578"/>
    <cellStyle name="Normal 2 3 3 3 5 2 2 4" xfId="4579"/>
    <cellStyle name="Normal 2 3 3 3 5 2 3" xfId="4580"/>
    <cellStyle name="Normal 2 3 3 3 5 2 3 2" xfId="4581"/>
    <cellStyle name="Normal 2 3 3 3 5 2 3 3" xfId="4582"/>
    <cellStyle name="Normal 2 3 3 3 5 2 3 4" xfId="4583"/>
    <cellStyle name="Normal 2 3 3 3 5 2 4" xfId="4584"/>
    <cellStyle name="Normal 2 3 3 3 5 2 5" xfId="4585"/>
    <cellStyle name="Normal 2 3 3 3 5 2 6" xfId="4586"/>
    <cellStyle name="Normal 2 3 3 3 5 3" xfId="4587"/>
    <cellStyle name="Normal 2 3 3 3 5 3 2" xfId="4588"/>
    <cellStyle name="Normal 2 3 3 3 5 3 2 2" xfId="4589"/>
    <cellStyle name="Normal 2 3 3 3 5 3 2 3" xfId="4590"/>
    <cellStyle name="Normal 2 3 3 3 5 3 2 4" xfId="4591"/>
    <cellStyle name="Normal 2 3 3 3 5 3 3" xfId="4592"/>
    <cellStyle name="Normal 2 3 3 3 5 3 3 2" xfId="4593"/>
    <cellStyle name="Normal 2 3 3 3 5 3 3 3" xfId="4594"/>
    <cellStyle name="Normal 2 3 3 3 5 3 3 4" xfId="4595"/>
    <cellStyle name="Normal 2 3 3 3 5 3 4" xfId="4596"/>
    <cellStyle name="Normal 2 3 3 3 5 3 5" xfId="4597"/>
    <cellStyle name="Normal 2 3 3 3 5 3 6" xfId="4598"/>
    <cellStyle name="Normal 2 3 3 3 5 4" xfId="4599"/>
    <cellStyle name="Normal 2 3 3 3 5 4 2" xfId="4600"/>
    <cellStyle name="Normal 2 3 3 3 5 4 3" xfId="4601"/>
    <cellStyle name="Normal 2 3 3 3 5 4 4" xfId="4602"/>
    <cellStyle name="Normal 2 3 3 3 5 5" xfId="4603"/>
    <cellStyle name="Normal 2 3 3 3 5 5 2" xfId="4604"/>
    <cellStyle name="Normal 2 3 3 3 5 5 3" xfId="4605"/>
    <cellStyle name="Normal 2 3 3 3 5 5 4" xfId="4606"/>
    <cellStyle name="Normal 2 3 3 3 5 6" xfId="4607"/>
    <cellStyle name="Normal 2 3 3 3 5 7" xfId="4608"/>
    <cellStyle name="Normal 2 3 3 3 5 8" xfId="4609"/>
    <cellStyle name="Normal 2 3 3 3 6" xfId="4610"/>
    <cellStyle name="Normal 2 3 3 3 6 2" xfId="4611"/>
    <cellStyle name="Normal 2 3 3 3 6 2 2" xfId="4612"/>
    <cellStyle name="Normal 2 3 3 3 6 2 3" xfId="4613"/>
    <cellStyle name="Normal 2 3 3 3 6 2 4" xfId="4614"/>
    <cellStyle name="Normal 2 3 3 3 6 3" xfId="4615"/>
    <cellStyle name="Normal 2 3 3 3 6 3 2" xfId="4616"/>
    <cellStyle name="Normal 2 3 3 3 6 3 3" xfId="4617"/>
    <cellStyle name="Normal 2 3 3 3 6 3 4" xfId="4618"/>
    <cellStyle name="Normal 2 3 3 3 6 4" xfId="4619"/>
    <cellStyle name="Normal 2 3 3 3 6 5" xfId="4620"/>
    <cellStyle name="Normal 2 3 3 3 6 6" xfId="4621"/>
    <cellStyle name="Normal 2 3 3 3 7" xfId="4622"/>
    <cellStyle name="Normal 2 3 3 3 7 2" xfId="4623"/>
    <cellStyle name="Normal 2 3 3 3 7 2 2" xfId="4624"/>
    <cellStyle name="Normal 2 3 3 3 7 2 3" xfId="4625"/>
    <cellStyle name="Normal 2 3 3 3 7 2 4" xfId="4626"/>
    <cellStyle name="Normal 2 3 3 3 7 3" xfId="4627"/>
    <cellStyle name="Normal 2 3 3 3 7 3 2" xfId="4628"/>
    <cellStyle name="Normal 2 3 3 3 7 3 3" xfId="4629"/>
    <cellStyle name="Normal 2 3 3 3 7 3 4" xfId="4630"/>
    <cellStyle name="Normal 2 3 3 3 7 4" xfId="4631"/>
    <cellStyle name="Normal 2 3 3 3 7 5" xfId="4632"/>
    <cellStyle name="Normal 2 3 3 3 7 6" xfId="4633"/>
    <cellStyle name="Normal 2 3 3 3 8" xfId="4634"/>
    <cellStyle name="Normal 2 3 3 3 8 2" xfId="4635"/>
    <cellStyle name="Normal 2 3 3 3 8 3" xfId="4636"/>
    <cellStyle name="Normal 2 3 3 3 8 4" xfId="4637"/>
    <cellStyle name="Normal 2 3 3 3 9" xfId="4638"/>
    <cellStyle name="Normal 2 3 3 3 9 2" xfId="4639"/>
    <cellStyle name="Normal 2 3 3 3 9 3" xfId="4640"/>
    <cellStyle name="Normal 2 3 3 3 9 4" xfId="4641"/>
    <cellStyle name="Normal 2 3 3 4" xfId="4642"/>
    <cellStyle name="Normal 2 3 3 4 10" xfId="4643"/>
    <cellStyle name="Normal 2 3 3 4 2" xfId="4644"/>
    <cellStyle name="Normal 2 3 3 4 2 2" xfId="4645"/>
    <cellStyle name="Normal 2 3 3 4 2 2 2" xfId="4646"/>
    <cellStyle name="Normal 2 3 3 4 2 2 2 2" xfId="4647"/>
    <cellStyle name="Normal 2 3 3 4 2 2 2 3" xfId="4648"/>
    <cellStyle name="Normal 2 3 3 4 2 2 2 4" xfId="4649"/>
    <cellStyle name="Normal 2 3 3 4 2 2 3" xfId="4650"/>
    <cellStyle name="Normal 2 3 3 4 2 2 3 2" xfId="4651"/>
    <cellStyle name="Normal 2 3 3 4 2 2 3 3" xfId="4652"/>
    <cellStyle name="Normal 2 3 3 4 2 2 3 4" xfId="4653"/>
    <cellStyle name="Normal 2 3 3 4 2 2 4" xfId="4654"/>
    <cellStyle name="Normal 2 3 3 4 2 2 5" xfId="4655"/>
    <cellStyle name="Normal 2 3 3 4 2 2 6" xfId="4656"/>
    <cellStyle name="Normal 2 3 3 4 2 3" xfId="4657"/>
    <cellStyle name="Normal 2 3 3 4 2 3 2" xfId="4658"/>
    <cellStyle name="Normal 2 3 3 4 2 3 2 2" xfId="4659"/>
    <cellStyle name="Normal 2 3 3 4 2 3 2 3" xfId="4660"/>
    <cellStyle name="Normal 2 3 3 4 2 3 2 4" xfId="4661"/>
    <cellStyle name="Normal 2 3 3 4 2 3 3" xfId="4662"/>
    <cellStyle name="Normal 2 3 3 4 2 3 3 2" xfId="4663"/>
    <cellStyle name="Normal 2 3 3 4 2 3 3 3" xfId="4664"/>
    <cellStyle name="Normal 2 3 3 4 2 3 3 4" xfId="4665"/>
    <cellStyle name="Normal 2 3 3 4 2 3 4" xfId="4666"/>
    <cellStyle name="Normal 2 3 3 4 2 3 5" xfId="4667"/>
    <cellStyle name="Normal 2 3 3 4 2 3 6" xfId="4668"/>
    <cellStyle name="Normal 2 3 3 4 2 4" xfId="4669"/>
    <cellStyle name="Normal 2 3 3 4 2 4 2" xfId="4670"/>
    <cellStyle name="Normal 2 3 3 4 2 4 3" xfId="4671"/>
    <cellStyle name="Normal 2 3 3 4 2 4 4" xfId="4672"/>
    <cellStyle name="Normal 2 3 3 4 2 5" xfId="4673"/>
    <cellStyle name="Normal 2 3 3 4 2 5 2" xfId="4674"/>
    <cellStyle name="Normal 2 3 3 4 2 5 3" xfId="4675"/>
    <cellStyle name="Normal 2 3 3 4 2 5 4" xfId="4676"/>
    <cellStyle name="Normal 2 3 3 4 2 6" xfId="4677"/>
    <cellStyle name="Normal 2 3 3 4 2 7" xfId="4678"/>
    <cellStyle name="Normal 2 3 3 4 2 8" xfId="4679"/>
    <cellStyle name="Normal 2 3 3 4 3" xfId="4680"/>
    <cellStyle name="Normal 2 3 3 4 3 2" xfId="4681"/>
    <cellStyle name="Normal 2 3 3 4 3 2 2" xfId="4682"/>
    <cellStyle name="Normal 2 3 3 4 3 2 2 2" xfId="4683"/>
    <cellStyle name="Normal 2 3 3 4 3 2 2 3" xfId="4684"/>
    <cellStyle name="Normal 2 3 3 4 3 2 2 4" xfId="4685"/>
    <cellStyle name="Normal 2 3 3 4 3 2 3" xfId="4686"/>
    <cellStyle name="Normal 2 3 3 4 3 2 3 2" xfId="4687"/>
    <cellStyle name="Normal 2 3 3 4 3 2 3 3" xfId="4688"/>
    <cellStyle name="Normal 2 3 3 4 3 2 3 4" xfId="4689"/>
    <cellStyle name="Normal 2 3 3 4 3 2 4" xfId="4690"/>
    <cellStyle name="Normal 2 3 3 4 3 2 5" xfId="4691"/>
    <cellStyle name="Normal 2 3 3 4 3 2 6" xfId="4692"/>
    <cellStyle name="Normal 2 3 3 4 3 3" xfId="4693"/>
    <cellStyle name="Normal 2 3 3 4 3 3 2" xfId="4694"/>
    <cellStyle name="Normal 2 3 3 4 3 3 2 2" xfId="4695"/>
    <cellStyle name="Normal 2 3 3 4 3 3 2 3" xfId="4696"/>
    <cellStyle name="Normal 2 3 3 4 3 3 2 4" xfId="4697"/>
    <cellStyle name="Normal 2 3 3 4 3 3 3" xfId="4698"/>
    <cellStyle name="Normal 2 3 3 4 3 3 3 2" xfId="4699"/>
    <cellStyle name="Normal 2 3 3 4 3 3 3 3" xfId="4700"/>
    <cellStyle name="Normal 2 3 3 4 3 3 3 4" xfId="4701"/>
    <cellStyle name="Normal 2 3 3 4 3 3 4" xfId="4702"/>
    <cellStyle name="Normal 2 3 3 4 3 3 5" xfId="4703"/>
    <cellStyle name="Normal 2 3 3 4 3 3 6" xfId="4704"/>
    <cellStyle name="Normal 2 3 3 4 3 4" xfId="4705"/>
    <cellStyle name="Normal 2 3 3 4 3 4 2" xfId="4706"/>
    <cellStyle name="Normal 2 3 3 4 3 4 3" xfId="4707"/>
    <cellStyle name="Normal 2 3 3 4 3 4 4" xfId="4708"/>
    <cellStyle name="Normal 2 3 3 4 3 5" xfId="4709"/>
    <cellStyle name="Normal 2 3 3 4 3 5 2" xfId="4710"/>
    <cellStyle name="Normal 2 3 3 4 3 5 3" xfId="4711"/>
    <cellStyle name="Normal 2 3 3 4 3 5 4" xfId="4712"/>
    <cellStyle name="Normal 2 3 3 4 3 6" xfId="4713"/>
    <cellStyle name="Normal 2 3 3 4 3 7" xfId="4714"/>
    <cellStyle name="Normal 2 3 3 4 3 8" xfId="4715"/>
    <cellStyle name="Normal 2 3 3 4 4" xfId="4716"/>
    <cellStyle name="Normal 2 3 3 4 4 2" xfId="4717"/>
    <cellStyle name="Normal 2 3 3 4 4 2 2" xfId="4718"/>
    <cellStyle name="Normal 2 3 3 4 4 2 3" xfId="4719"/>
    <cellStyle name="Normal 2 3 3 4 4 2 4" xfId="4720"/>
    <cellStyle name="Normal 2 3 3 4 4 3" xfId="4721"/>
    <cellStyle name="Normal 2 3 3 4 4 3 2" xfId="4722"/>
    <cellStyle name="Normal 2 3 3 4 4 3 3" xfId="4723"/>
    <cellStyle name="Normal 2 3 3 4 4 3 4" xfId="4724"/>
    <cellStyle name="Normal 2 3 3 4 4 4" xfId="4725"/>
    <cellStyle name="Normal 2 3 3 4 4 5" xfId="4726"/>
    <cellStyle name="Normal 2 3 3 4 4 6" xfId="4727"/>
    <cellStyle name="Normal 2 3 3 4 5" xfId="4728"/>
    <cellStyle name="Normal 2 3 3 4 5 2" xfId="4729"/>
    <cellStyle name="Normal 2 3 3 4 5 2 2" xfId="4730"/>
    <cellStyle name="Normal 2 3 3 4 5 2 3" xfId="4731"/>
    <cellStyle name="Normal 2 3 3 4 5 2 4" xfId="4732"/>
    <cellStyle name="Normal 2 3 3 4 5 3" xfId="4733"/>
    <cellStyle name="Normal 2 3 3 4 5 3 2" xfId="4734"/>
    <cellStyle name="Normal 2 3 3 4 5 3 3" xfId="4735"/>
    <cellStyle name="Normal 2 3 3 4 5 3 4" xfId="4736"/>
    <cellStyle name="Normal 2 3 3 4 5 4" xfId="4737"/>
    <cellStyle name="Normal 2 3 3 4 5 5" xfId="4738"/>
    <cellStyle name="Normal 2 3 3 4 5 6" xfId="4739"/>
    <cellStyle name="Normal 2 3 3 4 6" xfId="4740"/>
    <cellStyle name="Normal 2 3 3 4 6 2" xfId="4741"/>
    <cellStyle name="Normal 2 3 3 4 6 3" xfId="4742"/>
    <cellStyle name="Normal 2 3 3 4 6 4" xfId="4743"/>
    <cellStyle name="Normal 2 3 3 4 7" xfId="4744"/>
    <cellStyle name="Normal 2 3 3 4 7 2" xfId="4745"/>
    <cellStyle name="Normal 2 3 3 4 7 3" xfId="4746"/>
    <cellStyle name="Normal 2 3 3 4 7 4" xfId="4747"/>
    <cellStyle name="Normal 2 3 3 4 8" xfId="4748"/>
    <cellStyle name="Normal 2 3 3 4 9" xfId="4749"/>
    <cellStyle name="Normal 2 3 3 5" xfId="4750"/>
    <cellStyle name="Normal 2 3 3 5 2" xfId="4751"/>
    <cellStyle name="Normal 2 3 3 5 2 2" xfId="4752"/>
    <cellStyle name="Normal 2 3 3 5 2 2 2" xfId="4753"/>
    <cellStyle name="Normal 2 3 3 5 2 2 3" xfId="4754"/>
    <cellStyle name="Normal 2 3 3 5 2 2 4" xfId="4755"/>
    <cellStyle name="Normal 2 3 3 5 2 3" xfId="4756"/>
    <cellStyle name="Normal 2 3 3 5 2 3 2" xfId="4757"/>
    <cellStyle name="Normal 2 3 3 5 2 3 3" xfId="4758"/>
    <cellStyle name="Normal 2 3 3 5 2 3 4" xfId="4759"/>
    <cellStyle name="Normal 2 3 3 5 2 4" xfId="4760"/>
    <cellStyle name="Normal 2 3 3 5 2 5" xfId="4761"/>
    <cellStyle name="Normal 2 3 3 5 2 6" xfId="4762"/>
    <cellStyle name="Normal 2 3 3 5 3" xfId="4763"/>
    <cellStyle name="Normal 2 3 3 5 3 2" xfId="4764"/>
    <cellStyle name="Normal 2 3 3 5 3 2 2" xfId="4765"/>
    <cellStyle name="Normal 2 3 3 5 3 2 3" xfId="4766"/>
    <cellStyle name="Normal 2 3 3 5 3 2 4" xfId="4767"/>
    <cellStyle name="Normal 2 3 3 5 3 3" xfId="4768"/>
    <cellStyle name="Normal 2 3 3 5 3 3 2" xfId="4769"/>
    <cellStyle name="Normal 2 3 3 5 3 3 3" xfId="4770"/>
    <cellStyle name="Normal 2 3 3 5 3 3 4" xfId="4771"/>
    <cellStyle name="Normal 2 3 3 5 3 4" xfId="4772"/>
    <cellStyle name="Normal 2 3 3 5 3 5" xfId="4773"/>
    <cellStyle name="Normal 2 3 3 5 3 6" xfId="4774"/>
    <cellStyle name="Normal 2 3 3 5 4" xfId="4775"/>
    <cellStyle name="Normal 2 3 3 5 4 2" xfId="4776"/>
    <cellStyle name="Normal 2 3 3 5 4 3" xfId="4777"/>
    <cellStyle name="Normal 2 3 3 5 4 4" xfId="4778"/>
    <cellStyle name="Normal 2 3 3 5 5" xfId="4779"/>
    <cellStyle name="Normal 2 3 3 5 5 2" xfId="4780"/>
    <cellStyle name="Normal 2 3 3 5 5 3" xfId="4781"/>
    <cellStyle name="Normal 2 3 3 5 5 4" xfId="4782"/>
    <cellStyle name="Normal 2 3 3 5 6" xfId="4783"/>
    <cellStyle name="Normal 2 3 3 5 7" xfId="4784"/>
    <cellStyle name="Normal 2 3 3 5 8" xfId="4785"/>
    <cellStyle name="Normal 2 3 3 6" xfId="4786"/>
    <cellStyle name="Normal 2 3 3 6 2" xfId="4787"/>
    <cellStyle name="Normal 2 3 3 6 2 2" xfId="4788"/>
    <cellStyle name="Normal 2 3 3 6 2 2 2" xfId="4789"/>
    <cellStyle name="Normal 2 3 3 6 2 2 3" xfId="4790"/>
    <cellStyle name="Normal 2 3 3 6 2 2 4" xfId="4791"/>
    <cellStyle name="Normal 2 3 3 6 2 3" xfId="4792"/>
    <cellStyle name="Normal 2 3 3 6 2 3 2" xfId="4793"/>
    <cellStyle name="Normal 2 3 3 6 2 3 3" xfId="4794"/>
    <cellStyle name="Normal 2 3 3 6 2 3 4" xfId="4795"/>
    <cellStyle name="Normal 2 3 3 6 2 4" xfId="4796"/>
    <cellStyle name="Normal 2 3 3 6 2 5" xfId="4797"/>
    <cellStyle name="Normal 2 3 3 6 2 6" xfId="4798"/>
    <cellStyle name="Normal 2 3 3 6 3" xfId="4799"/>
    <cellStyle name="Normal 2 3 3 6 3 2" xfId="4800"/>
    <cellStyle name="Normal 2 3 3 6 3 2 2" xfId="4801"/>
    <cellStyle name="Normal 2 3 3 6 3 2 3" xfId="4802"/>
    <cellStyle name="Normal 2 3 3 6 3 2 4" xfId="4803"/>
    <cellStyle name="Normal 2 3 3 6 3 3" xfId="4804"/>
    <cellStyle name="Normal 2 3 3 6 3 3 2" xfId="4805"/>
    <cellStyle name="Normal 2 3 3 6 3 3 3" xfId="4806"/>
    <cellStyle name="Normal 2 3 3 6 3 3 4" xfId="4807"/>
    <cellStyle name="Normal 2 3 3 6 3 4" xfId="4808"/>
    <cellStyle name="Normal 2 3 3 6 3 5" xfId="4809"/>
    <cellStyle name="Normal 2 3 3 6 3 6" xfId="4810"/>
    <cellStyle name="Normal 2 3 3 6 4" xfId="4811"/>
    <cellStyle name="Normal 2 3 3 6 4 2" xfId="4812"/>
    <cellStyle name="Normal 2 3 3 6 4 3" xfId="4813"/>
    <cellStyle name="Normal 2 3 3 6 4 4" xfId="4814"/>
    <cellStyle name="Normal 2 3 3 6 5" xfId="4815"/>
    <cellStyle name="Normal 2 3 3 6 5 2" xfId="4816"/>
    <cellStyle name="Normal 2 3 3 6 5 3" xfId="4817"/>
    <cellStyle name="Normal 2 3 3 6 5 4" xfId="4818"/>
    <cellStyle name="Normal 2 3 3 6 6" xfId="4819"/>
    <cellStyle name="Normal 2 3 3 6 7" xfId="4820"/>
    <cellStyle name="Normal 2 3 3 6 8" xfId="4821"/>
    <cellStyle name="Normal 2 3 3 7" xfId="4822"/>
    <cellStyle name="Normal 2 3 3 7 2" xfId="4823"/>
    <cellStyle name="Normal 2 3 3 7 2 2" xfId="4824"/>
    <cellStyle name="Normal 2 3 3 7 2 2 2" xfId="4825"/>
    <cellStyle name="Normal 2 3 3 7 2 2 3" xfId="4826"/>
    <cellStyle name="Normal 2 3 3 7 2 2 4" xfId="4827"/>
    <cellStyle name="Normal 2 3 3 7 2 3" xfId="4828"/>
    <cellStyle name="Normal 2 3 3 7 2 3 2" xfId="4829"/>
    <cellStyle name="Normal 2 3 3 7 2 3 3" xfId="4830"/>
    <cellStyle name="Normal 2 3 3 7 2 3 4" xfId="4831"/>
    <cellStyle name="Normal 2 3 3 7 2 4" xfId="4832"/>
    <cellStyle name="Normal 2 3 3 7 2 5" xfId="4833"/>
    <cellStyle name="Normal 2 3 3 7 2 6" xfId="4834"/>
    <cellStyle name="Normal 2 3 3 7 3" xfId="4835"/>
    <cellStyle name="Normal 2 3 3 7 3 2" xfId="4836"/>
    <cellStyle name="Normal 2 3 3 7 3 2 2" xfId="4837"/>
    <cellStyle name="Normal 2 3 3 7 3 2 3" xfId="4838"/>
    <cellStyle name="Normal 2 3 3 7 3 2 4" xfId="4839"/>
    <cellStyle name="Normal 2 3 3 7 3 3" xfId="4840"/>
    <cellStyle name="Normal 2 3 3 7 3 3 2" xfId="4841"/>
    <cellStyle name="Normal 2 3 3 7 3 3 3" xfId="4842"/>
    <cellStyle name="Normal 2 3 3 7 3 3 4" xfId="4843"/>
    <cellStyle name="Normal 2 3 3 7 3 4" xfId="4844"/>
    <cellStyle name="Normal 2 3 3 7 3 5" xfId="4845"/>
    <cellStyle name="Normal 2 3 3 7 3 6" xfId="4846"/>
    <cellStyle name="Normal 2 3 3 7 4" xfId="4847"/>
    <cellStyle name="Normal 2 3 3 7 4 2" xfId="4848"/>
    <cellStyle name="Normal 2 3 3 7 4 3" xfId="4849"/>
    <cellStyle name="Normal 2 3 3 7 4 4" xfId="4850"/>
    <cellStyle name="Normal 2 3 3 7 5" xfId="4851"/>
    <cellStyle name="Normal 2 3 3 7 5 2" xfId="4852"/>
    <cellStyle name="Normal 2 3 3 7 5 3" xfId="4853"/>
    <cellStyle name="Normal 2 3 3 7 5 4" xfId="4854"/>
    <cellStyle name="Normal 2 3 3 7 6" xfId="4855"/>
    <cellStyle name="Normal 2 3 3 7 7" xfId="4856"/>
    <cellStyle name="Normal 2 3 3 7 8" xfId="4857"/>
    <cellStyle name="Normal 2 3 3 8" xfId="4858"/>
    <cellStyle name="Normal 2 3 3 8 2" xfId="4859"/>
    <cellStyle name="Normal 2 3 3 8 2 2" xfId="4860"/>
    <cellStyle name="Normal 2 3 3 8 2 3" xfId="4861"/>
    <cellStyle name="Normal 2 3 3 8 2 4" xfId="4862"/>
    <cellStyle name="Normal 2 3 3 8 3" xfId="4863"/>
    <cellStyle name="Normal 2 3 3 8 3 2" xfId="4864"/>
    <cellStyle name="Normal 2 3 3 8 3 3" xfId="4865"/>
    <cellStyle name="Normal 2 3 3 8 3 4" xfId="4866"/>
    <cellStyle name="Normal 2 3 3 8 4" xfId="4867"/>
    <cellStyle name="Normal 2 3 3 8 5" xfId="4868"/>
    <cellStyle name="Normal 2 3 3 8 6" xfId="4869"/>
    <cellStyle name="Normal 2 3 3 9" xfId="4870"/>
    <cellStyle name="Normal 2 3 3 9 2" xfId="4871"/>
    <cellStyle name="Normal 2 3 3 9 2 2" xfId="4872"/>
    <cellStyle name="Normal 2 3 3 9 2 3" xfId="4873"/>
    <cellStyle name="Normal 2 3 3 9 2 4" xfId="4874"/>
    <cellStyle name="Normal 2 3 3 9 3" xfId="4875"/>
    <cellStyle name="Normal 2 3 3 9 3 2" xfId="4876"/>
    <cellStyle name="Normal 2 3 3 9 3 3" xfId="4877"/>
    <cellStyle name="Normal 2 3 3 9 3 4" xfId="4878"/>
    <cellStyle name="Normal 2 3 3 9 4" xfId="4879"/>
    <cellStyle name="Normal 2 3 3 9 5" xfId="4880"/>
    <cellStyle name="Normal 2 3 3 9 6" xfId="4881"/>
    <cellStyle name="Normal 2 3 4" xfId="4882"/>
    <cellStyle name="Normal 2 3 4 10" xfId="4883"/>
    <cellStyle name="Normal 2 3 4 10 2" xfId="4884"/>
    <cellStyle name="Normal 2 3 4 10 3" xfId="4885"/>
    <cellStyle name="Normal 2 3 4 10 4" xfId="4886"/>
    <cellStyle name="Normal 2 3 4 11" xfId="4887"/>
    <cellStyle name="Normal 2 3 4 12" xfId="4888"/>
    <cellStyle name="Normal 2 3 4 13" xfId="4889"/>
    <cellStyle name="Normal 2 3 4 2" xfId="4890"/>
    <cellStyle name="Normal 2 3 4 2 10" xfId="4891"/>
    <cellStyle name="Normal 2 3 4 2 11" xfId="4892"/>
    <cellStyle name="Normal 2 3 4 2 12" xfId="4893"/>
    <cellStyle name="Normal 2 3 4 2 2" xfId="4894"/>
    <cellStyle name="Normal 2 3 4 2 2 10" xfId="4895"/>
    <cellStyle name="Normal 2 3 4 2 2 2" xfId="4896"/>
    <cellStyle name="Normal 2 3 4 2 2 2 2" xfId="4897"/>
    <cellStyle name="Normal 2 3 4 2 2 2 2 2" xfId="4898"/>
    <cellStyle name="Normal 2 3 4 2 2 2 2 2 2" xfId="4899"/>
    <cellStyle name="Normal 2 3 4 2 2 2 2 2 3" xfId="4900"/>
    <cellStyle name="Normal 2 3 4 2 2 2 2 2 4" xfId="4901"/>
    <cellStyle name="Normal 2 3 4 2 2 2 2 3" xfId="4902"/>
    <cellStyle name="Normal 2 3 4 2 2 2 2 3 2" xfId="4903"/>
    <cellStyle name="Normal 2 3 4 2 2 2 2 3 3" xfId="4904"/>
    <cellStyle name="Normal 2 3 4 2 2 2 2 3 4" xfId="4905"/>
    <cellStyle name="Normal 2 3 4 2 2 2 2 4" xfId="4906"/>
    <cellStyle name="Normal 2 3 4 2 2 2 2 5" xfId="4907"/>
    <cellStyle name="Normal 2 3 4 2 2 2 2 6" xfId="4908"/>
    <cellStyle name="Normal 2 3 4 2 2 2 3" xfId="4909"/>
    <cellStyle name="Normal 2 3 4 2 2 2 3 2" xfId="4910"/>
    <cellStyle name="Normal 2 3 4 2 2 2 3 2 2" xfId="4911"/>
    <cellStyle name="Normal 2 3 4 2 2 2 3 2 3" xfId="4912"/>
    <cellStyle name="Normal 2 3 4 2 2 2 3 2 4" xfId="4913"/>
    <cellStyle name="Normal 2 3 4 2 2 2 3 3" xfId="4914"/>
    <cellStyle name="Normal 2 3 4 2 2 2 3 3 2" xfId="4915"/>
    <cellStyle name="Normal 2 3 4 2 2 2 3 3 3" xfId="4916"/>
    <cellStyle name="Normal 2 3 4 2 2 2 3 3 4" xfId="4917"/>
    <cellStyle name="Normal 2 3 4 2 2 2 3 4" xfId="4918"/>
    <cellStyle name="Normal 2 3 4 2 2 2 3 5" xfId="4919"/>
    <cellStyle name="Normal 2 3 4 2 2 2 3 6" xfId="4920"/>
    <cellStyle name="Normal 2 3 4 2 2 2 4" xfId="4921"/>
    <cellStyle name="Normal 2 3 4 2 2 2 4 2" xfId="4922"/>
    <cellStyle name="Normal 2 3 4 2 2 2 4 3" xfId="4923"/>
    <cellStyle name="Normal 2 3 4 2 2 2 4 4" xfId="4924"/>
    <cellStyle name="Normal 2 3 4 2 2 2 5" xfId="4925"/>
    <cellStyle name="Normal 2 3 4 2 2 2 5 2" xfId="4926"/>
    <cellStyle name="Normal 2 3 4 2 2 2 5 3" xfId="4927"/>
    <cellStyle name="Normal 2 3 4 2 2 2 5 4" xfId="4928"/>
    <cellStyle name="Normal 2 3 4 2 2 2 6" xfId="4929"/>
    <cellStyle name="Normal 2 3 4 2 2 2 7" xfId="4930"/>
    <cellStyle name="Normal 2 3 4 2 2 2 8" xfId="4931"/>
    <cellStyle name="Normal 2 3 4 2 2 3" xfId="4932"/>
    <cellStyle name="Normal 2 3 4 2 2 3 2" xfId="4933"/>
    <cellStyle name="Normal 2 3 4 2 2 3 2 2" xfId="4934"/>
    <cellStyle name="Normal 2 3 4 2 2 3 2 2 2" xfId="4935"/>
    <cellStyle name="Normal 2 3 4 2 2 3 2 2 3" xfId="4936"/>
    <cellStyle name="Normal 2 3 4 2 2 3 2 2 4" xfId="4937"/>
    <cellStyle name="Normal 2 3 4 2 2 3 2 3" xfId="4938"/>
    <cellStyle name="Normal 2 3 4 2 2 3 2 3 2" xfId="4939"/>
    <cellStyle name="Normal 2 3 4 2 2 3 2 3 3" xfId="4940"/>
    <cellStyle name="Normal 2 3 4 2 2 3 2 3 4" xfId="4941"/>
    <cellStyle name="Normal 2 3 4 2 2 3 2 4" xfId="4942"/>
    <cellStyle name="Normal 2 3 4 2 2 3 2 5" xfId="4943"/>
    <cellStyle name="Normal 2 3 4 2 2 3 2 6" xfId="4944"/>
    <cellStyle name="Normal 2 3 4 2 2 3 3" xfId="4945"/>
    <cellStyle name="Normal 2 3 4 2 2 3 3 2" xfId="4946"/>
    <cellStyle name="Normal 2 3 4 2 2 3 3 2 2" xfId="4947"/>
    <cellStyle name="Normal 2 3 4 2 2 3 3 2 3" xfId="4948"/>
    <cellStyle name="Normal 2 3 4 2 2 3 3 2 4" xfId="4949"/>
    <cellStyle name="Normal 2 3 4 2 2 3 3 3" xfId="4950"/>
    <cellStyle name="Normal 2 3 4 2 2 3 3 3 2" xfId="4951"/>
    <cellStyle name="Normal 2 3 4 2 2 3 3 3 3" xfId="4952"/>
    <cellStyle name="Normal 2 3 4 2 2 3 3 3 4" xfId="4953"/>
    <cellStyle name="Normal 2 3 4 2 2 3 3 4" xfId="4954"/>
    <cellStyle name="Normal 2 3 4 2 2 3 3 5" xfId="4955"/>
    <cellStyle name="Normal 2 3 4 2 2 3 3 6" xfId="4956"/>
    <cellStyle name="Normal 2 3 4 2 2 3 4" xfId="4957"/>
    <cellStyle name="Normal 2 3 4 2 2 3 4 2" xfId="4958"/>
    <cellStyle name="Normal 2 3 4 2 2 3 4 3" xfId="4959"/>
    <cellStyle name="Normal 2 3 4 2 2 3 4 4" xfId="4960"/>
    <cellStyle name="Normal 2 3 4 2 2 3 5" xfId="4961"/>
    <cellStyle name="Normal 2 3 4 2 2 3 5 2" xfId="4962"/>
    <cellStyle name="Normal 2 3 4 2 2 3 5 3" xfId="4963"/>
    <cellStyle name="Normal 2 3 4 2 2 3 5 4" xfId="4964"/>
    <cellStyle name="Normal 2 3 4 2 2 3 6" xfId="4965"/>
    <cellStyle name="Normal 2 3 4 2 2 3 7" xfId="4966"/>
    <cellStyle name="Normal 2 3 4 2 2 3 8" xfId="4967"/>
    <cellStyle name="Normal 2 3 4 2 2 4" xfId="4968"/>
    <cellStyle name="Normal 2 3 4 2 2 4 2" xfId="4969"/>
    <cellStyle name="Normal 2 3 4 2 2 4 2 2" xfId="4970"/>
    <cellStyle name="Normal 2 3 4 2 2 4 2 3" xfId="4971"/>
    <cellStyle name="Normal 2 3 4 2 2 4 2 4" xfId="4972"/>
    <cellStyle name="Normal 2 3 4 2 2 4 3" xfId="4973"/>
    <cellStyle name="Normal 2 3 4 2 2 4 3 2" xfId="4974"/>
    <cellStyle name="Normal 2 3 4 2 2 4 3 3" xfId="4975"/>
    <cellStyle name="Normal 2 3 4 2 2 4 3 4" xfId="4976"/>
    <cellStyle name="Normal 2 3 4 2 2 4 4" xfId="4977"/>
    <cellStyle name="Normal 2 3 4 2 2 4 5" xfId="4978"/>
    <cellStyle name="Normal 2 3 4 2 2 4 6" xfId="4979"/>
    <cellStyle name="Normal 2 3 4 2 2 5" xfId="4980"/>
    <cellStyle name="Normal 2 3 4 2 2 5 2" xfId="4981"/>
    <cellStyle name="Normal 2 3 4 2 2 5 2 2" xfId="4982"/>
    <cellStyle name="Normal 2 3 4 2 2 5 2 3" xfId="4983"/>
    <cellStyle name="Normal 2 3 4 2 2 5 2 4" xfId="4984"/>
    <cellStyle name="Normal 2 3 4 2 2 5 3" xfId="4985"/>
    <cellStyle name="Normal 2 3 4 2 2 5 3 2" xfId="4986"/>
    <cellStyle name="Normal 2 3 4 2 2 5 3 3" xfId="4987"/>
    <cellStyle name="Normal 2 3 4 2 2 5 3 4" xfId="4988"/>
    <cellStyle name="Normal 2 3 4 2 2 5 4" xfId="4989"/>
    <cellStyle name="Normal 2 3 4 2 2 5 5" xfId="4990"/>
    <cellStyle name="Normal 2 3 4 2 2 5 6" xfId="4991"/>
    <cellStyle name="Normal 2 3 4 2 2 6" xfId="4992"/>
    <cellStyle name="Normal 2 3 4 2 2 6 2" xfId="4993"/>
    <cellStyle name="Normal 2 3 4 2 2 6 3" xfId="4994"/>
    <cellStyle name="Normal 2 3 4 2 2 6 4" xfId="4995"/>
    <cellStyle name="Normal 2 3 4 2 2 7" xfId="4996"/>
    <cellStyle name="Normal 2 3 4 2 2 7 2" xfId="4997"/>
    <cellStyle name="Normal 2 3 4 2 2 7 3" xfId="4998"/>
    <cellStyle name="Normal 2 3 4 2 2 7 4" xfId="4999"/>
    <cellStyle name="Normal 2 3 4 2 2 8" xfId="5000"/>
    <cellStyle name="Normal 2 3 4 2 2 9" xfId="5001"/>
    <cellStyle name="Normal 2 3 4 2 3" xfId="5002"/>
    <cellStyle name="Normal 2 3 4 2 3 2" xfId="5003"/>
    <cellStyle name="Normal 2 3 4 2 3 2 2" xfId="5004"/>
    <cellStyle name="Normal 2 3 4 2 3 2 2 2" xfId="5005"/>
    <cellStyle name="Normal 2 3 4 2 3 2 2 3" xfId="5006"/>
    <cellStyle name="Normal 2 3 4 2 3 2 2 4" xfId="5007"/>
    <cellStyle name="Normal 2 3 4 2 3 2 3" xfId="5008"/>
    <cellStyle name="Normal 2 3 4 2 3 2 3 2" xfId="5009"/>
    <cellStyle name="Normal 2 3 4 2 3 2 3 3" xfId="5010"/>
    <cellStyle name="Normal 2 3 4 2 3 2 3 4" xfId="5011"/>
    <cellStyle name="Normal 2 3 4 2 3 2 4" xfId="5012"/>
    <cellStyle name="Normal 2 3 4 2 3 2 5" xfId="5013"/>
    <cellStyle name="Normal 2 3 4 2 3 2 6" xfId="5014"/>
    <cellStyle name="Normal 2 3 4 2 3 3" xfId="5015"/>
    <cellStyle name="Normal 2 3 4 2 3 3 2" xfId="5016"/>
    <cellStyle name="Normal 2 3 4 2 3 3 2 2" xfId="5017"/>
    <cellStyle name="Normal 2 3 4 2 3 3 2 3" xfId="5018"/>
    <cellStyle name="Normal 2 3 4 2 3 3 2 4" xfId="5019"/>
    <cellStyle name="Normal 2 3 4 2 3 3 3" xfId="5020"/>
    <cellStyle name="Normal 2 3 4 2 3 3 3 2" xfId="5021"/>
    <cellStyle name="Normal 2 3 4 2 3 3 3 3" xfId="5022"/>
    <cellStyle name="Normal 2 3 4 2 3 3 3 4" xfId="5023"/>
    <cellStyle name="Normal 2 3 4 2 3 3 4" xfId="5024"/>
    <cellStyle name="Normal 2 3 4 2 3 3 5" xfId="5025"/>
    <cellStyle name="Normal 2 3 4 2 3 3 6" xfId="5026"/>
    <cellStyle name="Normal 2 3 4 2 3 4" xfId="5027"/>
    <cellStyle name="Normal 2 3 4 2 3 4 2" xfId="5028"/>
    <cellStyle name="Normal 2 3 4 2 3 4 3" xfId="5029"/>
    <cellStyle name="Normal 2 3 4 2 3 4 4" xfId="5030"/>
    <cellStyle name="Normal 2 3 4 2 3 5" xfId="5031"/>
    <cellStyle name="Normal 2 3 4 2 3 5 2" xfId="5032"/>
    <cellStyle name="Normal 2 3 4 2 3 5 3" xfId="5033"/>
    <cellStyle name="Normal 2 3 4 2 3 5 4" xfId="5034"/>
    <cellStyle name="Normal 2 3 4 2 3 6" xfId="5035"/>
    <cellStyle name="Normal 2 3 4 2 3 7" xfId="5036"/>
    <cellStyle name="Normal 2 3 4 2 3 8" xfId="5037"/>
    <cellStyle name="Normal 2 3 4 2 4" xfId="5038"/>
    <cellStyle name="Normal 2 3 4 2 4 2" xfId="5039"/>
    <cellStyle name="Normal 2 3 4 2 4 2 2" xfId="5040"/>
    <cellStyle name="Normal 2 3 4 2 4 2 2 2" xfId="5041"/>
    <cellStyle name="Normal 2 3 4 2 4 2 2 3" xfId="5042"/>
    <cellStyle name="Normal 2 3 4 2 4 2 2 4" xfId="5043"/>
    <cellStyle name="Normal 2 3 4 2 4 2 3" xfId="5044"/>
    <cellStyle name="Normal 2 3 4 2 4 2 3 2" xfId="5045"/>
    <cellStyle name="Normal 2 3 4 2 4 2 3 3" xfId="5046"/>
    <cellStyle name="Normal 2 3 4 2 4 2 3 4" xfId="5047"/>
    <cellStyle name="Normal 2 3 4 2 4 2 4" xfId="5048"/>
    <cellStyle name="Normal 2 3 4 2 4 2 5" xfId="5049"/>
    <cellStyle name="Normal 2 3 4 2 4 2 6" xfId="5050"/>
    <cellStyle name="Normal 2 3 4 2 4 3" xfId="5051"/>
    <cellStyle name="Normal 2 3 4 2 4 3 2" xfId="5052"/>
    <cellStyle name="Normal 2 3 4 2 4 3 2 2" xfId="5053"/>
    <cellStyle name="Normal 2 3 4 2 4 3 2 3" xfId="5054"/>
    <cellStyle name="Normal 2 3 4 2 4 3 2 4" xfId="5055"/>
    <cellStyle name="Normal 2 3 4 2 4 3 3" xfId="5056"/>
    <cellStyle name="Normal 2 3 4 2 4 3 3 2" xfId="5057"/>
    <cellStyle name="Normal 2 3 4 2 4 3 3 3" xfId="5058"/>
    <cellStyle name="Normal 2 3 4 2 4 3 3 4" xfId="5059"/>
    <cellStyle name="Normal 2 3 4 2 4 3 4" xfId="5060"/>
    <cellStyle name="Normal 2 3 4 2 4 3 5" xfId="5061"/>
    <cellStyle name="Normal 2 3 4 2 4 3 6" xfId="5062"/>
    <cellStyle name="Normal 2 3 4 2 4 4" xfId="5063"/>
    <cellStyle name="Normal 2 3 4 2 4 4 2" xfId="5064"/>
    <cellStyle name="Normal 2 3 4 2 4 4 3" xfId="5065"/>
    <cellStyle name="Normal 2 3 4 2 4 4 4" xfId="5066"/>
    <cellStyle name="Normal 2 3 4 2 4 5" xfId="5067"/>
    <cellStyle name="Normal 2 3 4 2 4 5 2" xfId="5068"/>
    <cellStyle name="Normal 2 3 4 2 4 5 3" xfId="5069"/>
    <cellStyle name="Normal 2 3 4 2 4 5 4" xfId="5070"/>
    <cellStyle name="Normal 2 3 4 2 4 6" xfId="5071"/>
    <cellStyle name="Normal 2 3 4 2 4 7" xfId="5072"/>
    <cellStyle name="Normal 2 3 4 2 4 8" xfId="5073"/>
    <cellStyle name="Normal 2 3 4 2 5" xfId="5074"/>
    <cellStyle name="Normal 2 3 4 2 5 2" xfId="5075"/>
    <cellStyle name="Normal 2 3 4 2 5 2 2" xfId="5076"/>
    <cellStyle name="Normal 2 3 4 2 5 2 2 2" xfId="5077"/>
    <cellStyle name="Normal 2 3 4 2 5 2 2 3" xfId="5078"/>
    <cellStyle name="Normal 2 3 4 2 5 2 2 4" xfId="5079"/>
    <cellStyle name="Normal 2 3 4 2 5 2 3" xfId="5080"/>
    <cellStyle name="Normal 2 3 4 2 5 2 3 2" xfId="5081"/>
    <cellStyle name="Normal 2 3 4 2 5 2 3 3" xfId="5082"/>
    <cellStyle name="Normal 2 3 4 2 5 2 3 4" xfId="5083"/>
    <cellStyle name="Normal 2 3 4 2 5 2 4" xfId="5084"/>
    <cellStyle name="Normal 2 3 4 2 5 2 5" xfId="5085"/>
    <cellStyle name="Normal 2 3 4 2 5 2 6" xfId="5086"/>
    <cellStyle name="Normal 2 3 4 2 5 3" xfId="5087"/>
    <cellStyle name="Normal 2 3 4 2 5 3 2" xfId="5088"/>
    <cellStyle name="Normal 2 3 4 2 5 3 2 2" xfId="5089"/>
    <cellStyle name="Normal 2 3 4 2 5 3 2 3" xfId="5090"/>
    <cellStyle name="Normal 2 3 4 2 5 3 2 4" xfId="5091"/>
    <cellStyle name="Normal 2 3 4 2 5 3 3" xfId="5092"/>
    <cellStyle name="Normal 2 3 4 2 5 3 3 2" xfId="5093"/>
    <cellStyle name="Normal 2 3 4 2 5 3 3 3" xfId="5094"/>
    <cellStyle name="Normal 2 3 4 2 5 3 3 4" xfId="5095"/>
    <cellStyle name="Normal 2 3 4 2 5 3 4" xfId="5096"/>
    <cellStyle name="Normal 2 3 4 2 5 3 5" xfId="5097"/>
    <cellStyle name="Normal 2 3 4 2 5 3 6" xfId="5098"/>
    <cellStyle name="Normal 2 3 4 2 5 4" xfId="5099"/>
    <cellStyle name="Normal 2 3 4 2 5 4 2" xfId="5100"/>
    <cellStyle name="Normal 2 3 4 2 5 4 3" xfId="5101"/>
    <cellStyle name="Normal 2 3 4 2 5 4 4" xfId="5102"/>
    <cellStyle name="Normal 2 3 4 2 5 5" xfId="5103"/>
    <cellStyle name="Normal 2 3 4 2 5 5 2" xfId="5104"/>
    <cellStyle name="Normal 2 3 4 2 5 5 3" xfId="5105"/>
    <cellStyle name="Normal 2 3 4 2 5 5 4" xfId="5106"/>
    <cellStyle name="Normal 2 3 4 2 5 6" xfId="5107"/>
    <cellStyle name="Normal 2 3 4 2 5 7" xfId="5108"/>
    <cellStyle name="Normal 2 3 4 2 5 8" xfId="5109"/>
    <cellStyle name="Normal 2 3 4 2 6" xfId="5110"/>
    <cellStyle name="Normal 2 3 4 2 6 2" xfId="5111"/>
    <cellStyle name="Normal 2 3 4 2 6 2 2" xfId="5112"/>
    <cellStyle name="Normal 2 3 4 2 6 2 3" xfId="5113"/>
    <cellStyle name="Normal 2 3 4 2 6 2 4" xfId="5114"/>
    <cellStyle name="Normal 2 3 4 2 6 3" xfId="5115"/>
    <cellStyle name="Normal 2 3 4 2 6 3 2" xfId="5116"/>
    <cellStyle name="Normal 2 3 4 2 6 3 3" xfId="5117"/>
    <cellStyle name="Normal 2 3 4 2 6 3 4" xfId="5118"/>
    <cellStyle name="Normal 2 3 4 2 6 4" xfId="5119"/>
    <cellStyle name="Normal 2 3 4 2 6 5" xfId="5120"/>
    <cellStyle name="Normal 2 3 4 2 6 6" xfId="5121"/>
    <cellStyle name="Normal 2 3 4 2 7" xfId="5122"/>
    <cellStyle name="Normal 2 3 4 2 7 2" xfId="5123"/>
    <cellStyle name="Normal 2 3 4 2 7 2 2" xfId="5124"/>
    <cellStyle name="Normal 2 3 4 2 7 2 3" xfId="5125"/>
    <cellStyle name="Normal 2 3 4 2 7 2 4" xfId="5126"/>
    <cellStyle name="Normal 2 3 4 2 7 3" xfId="5127"/>
    <cellStyle name="Normal 2 3 4 2 7 3 2" xfId="5128"/>
    <cellStyle name="Normal 2 3 4 2 7 3 3" xfId="5129"/>
    <cellStyle name="Normal 2 3 4 2 7 3 4" xfId="5130"/>
    <cellStyle name="Normal 2 3 4 2 7 4" xfId="5131"/>
    <cellStyle name="Normal 2 3 4 2 7 5" xfId="5132"/>
    <cellStyle name="Normal 2 3 4 2 7 6" xfId="5133"/>
    <cellStyle name="Normal 2 3 4 2 8" xfId="5134"/>
    <cellStyle name="Normal 2 3 4 2 8 2" xfId="5135"/>
    <cellStyle name="Normal 2 3 4 2 8 3" xfId="5136"/>
    <cellStyle name="Normal 2 3 4 2 8 4" xfId="5137"/>
    <cellStyle name="Normal 2 3 4 2 9" xfId="5138"/>
    <cellStyle name="Normal 2 3 4 2 9 2" xfId="5139"/>
    <cellStyle name="Normal 2 3 4 2 9 3" xfId="5140"/>
    <cellStyle name="Normal 2 3 4 2 9 4" xfId="5141"/>
    <cellStyle name="Normal 2 3 4 3" xfId="5142"/>
    <cellStyle name="Normal 2 3 4 3 10" xfId="5143"/>
    <cellStyle name="Normal 2 3 4 3 2" xfId="5144"/>
    <cellStyle name="Normal 2 3 4 3 2 2" xfId="5145"/>
    <cellStyle name="Normal 2 3 4 3 2 2 2" xfId="5146"/>
    <cellStyle name="Normal 2 3 4 3 2 2 2 2" xfId="5147"/>
    <cellStyle name="Normal 2 3 4 3 2 2 2 3" xfId="5148"/>
    <cellStyle name="Normal 2 3 4 3 2 2 2 4" xfId="5149"/>
    <cellStyle name="Normal 2 3 4 3 2 2 3" xfId="5150"/>
    <cellStyle name="Normal 2 3 4 3 2 2 3 2" xfId="5151"/>
    <cellStyle name="Normal 2 3 4 3 2 2 3 3" xfId="5152"/>
    <cellStyle name="Normal 2 3 4 3 2 2 3 4" xfId="5153"/>
    <cellStyle name="Normal 2 3 4 3 2 2 4" xfId="5154"/>
    <cellStyle name="Normal 2 3 4 3 2 2 5" xfId="5155"/>
    <cellStyle name="Normal 2 3 4 3 2 2 6" xfId="5156"/>
    <cellStyle name="Normal 2 3 4 3 2 3" xfId="5157"/>
    <cellStyle name="Normal 2 3 4 3 2 3 2" xfId="5158"/>
    <cellStyle name="Normal 2 3 4 3 2 3 2 2" xfId="5159"/>
    <cellStyle name="Normal 2 3 4 3 2 3 2 3" xfId="5160"/>
    <cellStyle name="Normal 2 3 4 3 2 3 2 4" xfId="5161"/>
    <cellStyle name="Normal 2 3 4 3 2 3 3" xfId="5162"/>
    <cellStyle name="Normal 2 3 4 3 2 3 3 2" xfId="5163"/>
    <cellStyle name="Normal 2 3 4 3 2 3 3 3" xfId="5164"/>
    <cellStyle name="Normal 2 3 4 3 2 3 3 4" xfId="5165"/>
    <cellStyle name="Normal 2 3 4 3 2 3 4" xfId="5166"/>
    <cellStyle name="Normal 2 3 4 3 2 3 5" xfId="5167"/>
    <cellStyle name="Normal 2 3 4 3 2 3 6" xfId="5168"/>
    <cellStyle name="Normal 2 3 4 3 2 4" xfId="5169"/>
    <cellStyle name="Normal 2 3 4 3 2 4 2" xfId="5170"/>
    <cellStyle name="Normal 2 3 4 3 2 4 3" xfId="5171"/>
    <cellStyle name="Normal 2 3 4 3 2 4 4" xfId="5172"/>
    <cellStyle name="Normal 2 3 4 3 2 5" xfId="5173"/>
    <cellStyle name="Normal 2 3 4 3 2 5 2" xfId="5174"/>
    <cellStyle name="Normal 2 3 4 3 2 5 3" xfId="5175"/>
    <cellStyle name="Normal 2 3 4 3 2 5 4" xfId="5176"/>
    <cellStyle name="Normal 2 3 4 3 2 6" xfId="5177"/>
    <cellStyle name="Normal 2 3 4 3 2 7" xfId="5178"/>
    <cellStyle name="Normal 2 3 4 3 2 8" xfId="5179"/>
    <cellStyle name="Normal 2 3 4 3 3" xfId="5180"/>
    <cellStyle name="Normal 2 3 4 3 3 2" xfId="5181"/>
    <cellStyle name="Normal 2 3 4 3 3 2 2" xfId="5182"/>
    <cellStyle name="Normal 2 3 4 3 3 2 2 2" xfId="5183"/>
    <cellStyle name="Normal 2 3 4 3 3 2 2 3" xfId="5184"/>
    <cellStyle name="Normal 2 3 4 3 3 2 2 4" xfId="5185"/>
    <cellStyle name="Normal 2 3 4 3 3 2 3" xfId="5186"/>
    <cellStyle name="Normal 2 3 4 3 3 2 3 2" xfId="5187"/>
    <cellStyle name="Normal 2 3 4 3 3 2 3 3" xfId="5188"/>
    <cellStyle name="Normal 2 3 4 3 3 2 3 4" xfId="5189"/>
    <cellStyle name="Normal 2 3 4 3 3 2 4" xfId="5190"/>
    <cellStyle name="Normal 2 3 4 3 3 2 5" xfId="5191"/>
    <cellStyle name="Normal 2 3 4 3 3 2 6" xfId="5192"/>
    <cellStyle name="Normal 2 3 4 3 3 3" xfId="5193"/>
    <cellStyle name="Normal 2 3 4 3 3 3 2" xfId="5194"/>
    <cellStyle name="Normal 2 3 4 3 3 3 2 2" xfId="5195"/>
    <cellStyle name="Normal 2 3 4 3 3 3 2 3" xfId="5196"/>
    <cellStyle name="Normal 2 3 4 3 3 3 2 4" xfId="5197"/>
    <cellStyle name="Normal 2 3 4 3 3 3 3" xfId="5198"/>
    <cellStyle name="Normal 2 3 4 3 3 3 3 2" xfId="5199"/>
    <cellStyle name="Normal 2 3 4 3 3 3 3 3" xfId="5200"/>
    <cellStyle name="Normal 2 3 4 3 3 3 3 4" xfId="5201"/>
    <cellStyle name="Normal 2 3 4 3 3 3 4" xfId="5202"/>
    <cellStyle name="Normal 2 3 4 3 3 3 5" xfId="5203"/>
    <cellStyle name="Normal 2 3 4 3 3 3 6" xfId="5204"/>
    <cellStyle name="Normal 2 3 4 3 3 4" xfId="5205"/>
    <cellStyle name="Normal 2 3 4 3 3 4 2" xfId="5206"/>
    <cellStyle name="Normal 2 3 4 3 3 4 3" xfId="5207"/>
    <cellStyle name="Normal 2 3 4 3 3 4 4" xfId="5208"/>
    <cellStyle name="Normal 2 3 4 3 3 5" xfId="5209"/>
    <cellStyle name="Normal 2 3 4 3 3 5 2" xfId="5210"/>
    <cellStyle name="Normal 2 3 4 3 3 5 3" xfId="5211"/>
    <cellStyle name="Normal 2 3 4 3 3 5 4" xfId="5212"/>
    <cellStyle name="Normal 2 3 4 3 3 6" xfId="5213"/>
    <cellStyle name="Normal 2 3 4 3 3 7" xfId="5214"/>
    <cellStyle name="Normal 2 3 4 3 3 8" xfId="5215"/>
    <cellStyle name="Normal 2 3 4 3 4" xfId="5216"/>
    <cellStyle name="Normal 2 3 4 3 4 2" xfId="5217"/>
    <cellStyle name="Normal 2 3 4 3 4 2 2" xfId="5218"/>
    <cellStyle name="Normal 2 3 4 3 4 2 3" xfId="5219"/>
    <cellStyle name="Normal 2 3 4 3 4 2 4" xfId="5220"/>
    <cellStyle name="Normal 2 3 4 3 4 3" xfId="5221"/>
    <cellStyle name="Normal 2 3 4 3 4 3 2" xfId="5222"/>
    <cellStyle name="Normal 2 3 4 3 4 3 3" xfId="5223"/>
    <cellStyle name="Normal 2 3 4 3 4 3 4" xfId="5224"/>
    <cellStyle name="Normal 2 3 4 3 4 4" xfId="5225"/>
    <cellStyle name="Normal 2 3 4 3 4 5" xfId="5226"/>
    <cellStyle name="Normal 2 3 4 3 4 6" xfId="5227"/>
    <cellStyle name="Normal 2 3 4 3 5" xfId="5228"/>
    <cellStyle name="Normal 2 3 4 3 5 2" xfId="5229"/>
    <cellStyle name="Normal 2 3 4 3 5 2 2" xfId="5230"/>
    <cellStyle name="Normal 2 3 4 3 5 2 3" xfId="5231"/>
    <cellStyle name="Normal 2 3 4 3 5 2 4" xfId="5232"/>
    <cellStyle name="Normal 2 3 4 3 5 3" xfId="5233"/>
    <cellStyle name="Normal 2 3 4 3 5 3 2" xfId="5234"/>
    <cellStyle name="Normal 2 3 4 3 5 3 3" xfId="5235"/>
    <cellStyle name="Normal 2 3 4 3 5 3 4" xfId="5236"/>
    <cellStyle name="Normal 2 3 4 3 5 4" xfId="5237"/>
    <cellStyle name="Normal 2 3 4 3 5 5" xfId="5238"/>
    <cellStyle name="Normal 2 3 4 3 5 6" xfId="5239"/>
    <cellStyle name="Normal 2 3 4 3 6" xfId="5240"/>
    <cellStyle name="Normal 2 3 4 3 6 2" xfId="5241"/>
    <cellStyle name="Normal 2 3 4 3 6 3" xfId="5242"/>
    <cellStyle name="Normal 2 3 4 3 6 4" xfId="5243"/>
    <cellStyle name="Normal 2 3 4 3 7" xfId="5244"/>
    <cellStyle name="Normal 2 3 4 3 7 2" xfId="5245"/>
    <cellStyle name="Normal 2 3 4 3 7 3" xfId="5246"/>
    <cellStyle name="Normal 2 3 4 3 7 4" xfId="5247"/>
    <cellStyle name="Normal 2 3 4 3 8" xfId="5248"/>
    <cellStyle name="Normal 2 3 4 3 9" xfId="5249"/>
    <cellStyle name="Normal 2 3 4 4" xfId="5250"/>
    <cellStyle name="Normal 2 3 4 4 2" xfId="5251"/>
    <cellStyle name="Normal 2 3 4 4 2 2" xfId="5252"/>
    <cellStyle name="Normal 2 3 4 4 2 2 2" xfId="5253"/>
    <cellStyle name="Normal 2 3 4 4 2 2 3" xfId="5254"/>
    <cellStyle name="Normal 2 3 4 4 2 2 4" xfId="5255"/>
    <cellStyle name="Normal 2 3 4 4 2 3" xfId="5256"/>
    <cellStyle name="Normal 2 3 4 4 2 3 2" xfId="5257"/>
    <cellStyle name="Normal 2 3 4 4 2 3 3" xfId="5258"/>
    <cellStyle name="Normal 2 3 4 4 2 3 4" xfId="5259"/>
    <cellStyle name="Normal 2 3 4 4 2 4" xfId="5260"/>
    <cellStyle name="Normal 2 3 4 4 2 5" xfId="5261"/>
    <cellStyle name="Normal 2 3 4 4 2 6" xfId="5262"/>
    <cellStyle name="Normal 2 3 4 4 3" xfId="5263"/>
    <cellStyle name="Normal 2 3 4 4 3 2" xfId="5264"/>
    <cellStyle name="Normal 2 3 4 4 3 2 2" xfId="5265"/>
    <cellStyle name="Normal 2 3 4 4 3 2 3" xfId="5266"/>
    <cellStyle name="Normal 2 3 4 4 3 2 4" xfId="5267"/>
    <cellStyle name="Normal 2 3 4 4 3 3" xfId="5268"/>
    <cellStyle name="Normal 2 3 4 4 3 3 2" xfId="5269"/>
    <cellStyle name="Normal 2 3 4 4 3 3 3" xfId="5270"/>
    <cellStyle name="Normal 2 3 4 4 3 3 4" xfId="5271"/>
    <cellStyle name="Normal 2 3 4 4 3 4" xfId="5272"/>
    <cellStyle name="Normal 2 3 4 4 3 5" xfId="5273"/>
    <cellStyle name="Normal 2 3 4 4 3 6" xfId="5274"/>
    <cellStyle name="Normal 2 3 4 4 4" xfId="5275"/>
    <cellStyle name="Normal 2 3 4 4 4 2" xfId="5276"/>
    <cellStyle name="Normal 2 3 4 4 4 3" xfId="5277"/>
    <cellStyle name="Normal 2 3 4 4 4 4" xfId="5278"/>
    <cellStyle name="Normal 2 3 4 4 5" xfId="5279"/>
    <cellStyle name="Normal 2 3 4 4 5 2" xfId="5280"/>
    <cellStyle name="Normal 2 3 4 4 5 3" xfId="5281"/>
    <cellStyle name="Normal 2 3 4 4 5 4" xfId="5282"/>
    <cellStyle name="Normal 2 3 4 4 6" xfId="5283"/>
    <cellStyle name="Normal 2 3 4 4 7" xfId="5284"/>
    <cellStyle name="Normal 2 3 4 4 8" xfId="5285"/>
    <cellStyle name="Normal 2 3 4 5" xfId="5286"/>
    <cellStyle name="Normal 2 3 4 5 2" xfId="5287"/>
    <cellStyle name="Normal 2 3 4 5 2 2" xfId="5288"/>
    <cellStyle name="Normal 2 3 4 5 2 2 2" xfId="5289"/>
    <cellStyle name="Normal 2 3 4 5 2 2 3" xfId="5290"/>
    <cellStyle name="Normal 2 3 4 5 2 2 4" xfId="5291"/>
    <cellStyle name="Normal 2 3 4 5 2 3" xfId="5292"/>
    <cellStyle name="Normal 2 3 4 5 2 3 2" xfId="5293"/>
    <cellStyle name="Normal 2 3 4 5 2 3 3" xfId="5294"/>
    <cellStyle name="Normal 2 3 4 5 2 3 4" xfId="5295"/>
    <cellStyle name="Normal 2 3 4 5 2 4" xfId="5296"/>
    <cellStyle name="Normal 2 3 4 5 2 5" xfId="5297"/>
    <cellStyle name="Normal 2 3 4 5 2 6" xfId="5298"/>
    <cellStyle name="Normal 2 3 4 5 3" xfId="5299"/>
    <cellStyle name="Normal 2 3 4 5 3 2" xfId="5300"/>
    <cellStyle name="Normal 2 3 4 5 3 2 2" xfId="5301"/>
    <cellStyle name="Normal 2 3 4 5 3 2 3" xfId="5302"/>
    <cellStyle name="Normal 2 3 4 5 3 2 4" xfId="5303"/>
    <cellStyle name="Normal 2 3 4 5 3 3" xfId="5304"/>
    <cellStyle name="Normal 2 3 4 5 3 3 2" xfId="5305"/>
    <cellStyle name="Normal 2 3 4 5 3 3 3" xfId="5306"/>
    <cellStyle name="Normal 2 3 4 5 3 3 4" xfId="5307"/>
    <cellStyle name="Normal 2 3 4 5 3 4" xfId="5308"/>
    <cellStyle name="Normal 2 3 4 5 3 5" xfId="5309"/>
    <cellStyle name="Normal 2 3 4 5 3 6" xfId="5310"/>
    <cellStyle name="Normal 2 3 4 5 4" xfId="5311"/>
    <cellStyle name="Normal 2 3 4 5 4 2" xfId="5312"/>
    <cellStyle name="Normal 2 3 4 5 4 3" xfId="5313"/>
    <cellStyle name="Normal 2 3 4 5 4 4" xfId="5314"/>
    <cellStyle name="Normal 2 3 4 5 5" xfId="5315"/>
    <cellStyle name="Normal 2 3 4 5 5 2" xfId="5316"/>
    <cellStyle name="Normal 2 3 4 5 5 3" xfId="5317"/>
    <cellStyle name="Normal 2 3 4 5 5 4" xfId="5318"/>
    <cellStyle name="Normal 2 3 4 5 6" xfId="5319"/>
    <cellStyle name="Normal 2 3 4 5 7" xfId="5320"/>
    <cellStyle name="Normal 2 3 4 5 8" xfId="5321"/>
    <cellStyle name="Normal 2 3 4 6" xfId="5322"/>
    <cellStyle name="Normal 2 3 4 6 2" xfId="5323"/>
    <cellStyle name="Normal 2 3 4 6 2 2" xfId="5324"/>
    <cellStyle name="Normal 2 3 4 6 2 2 2" xfId="5325"/>
    <cellStyle name="Normal 2 3 4 6 2 2 3" xfId="5326"/>
    <cellStyle name="Normal 2 3 4 6 2 2 4" xfId="5327"/>
    <cellStyle name="Normal 2 3 4 6 2 3" xfId="5328"/>
    <cellStyle name="Normal 2 3 4 6 2 3 2" xfId="5329"/>
    <cellStyle name="Normal 2 3 4 6 2 3 3" xfId="5330"/>
    <cellStyle name="Normal 2 3 4 6 2 3 4" xfId="5331"/>
    <cellStyle name="Normal 2 3 4 6 2 4" xfId="5332"/>
    <cellStyle name="Normal 2 3 4 6 2 5" xfId="5333"/>
    <cellStyle name="Normal 2 3 4 6 2 6" xfId="5334"/>
    <cellStyle name="Normal 2 3 4 6 3" xfId="5335"/>
    <cellStyle name="Normal 2 3 4 6 3 2" xfId="5336"/>
    <cellStyle name="Normal 2 3 4 6 3 2 2" xfId="5337"/>
    <cellStyle name="Normal 2 3 4 6 3 2 3" xfId="5338"/>
    <cellStyle name="Normal 2 3 4 6 3 2 4" xfId="5339"/>
    <cellStyle name="Normal 2 3 4 6 3 3" xfId="5340"/>
    <cellStyle name="Normal 2 3 4 6 3 3 2" xfId="5341"/>
    <cellStyle name="Normal 2 3 4 6 3 3 3" xfId="5342"/>
    <cellStyle name="Normal 2 3 4 6 3 3 4" xfId="5343"/>
    <cellStyle name="Normal 2 3 4 6 3 4" xfId="5344"/>
    <cellStyle name="Normal 2 3 4 6 3 5" xfId="5345"/>
    <cellStyle name="Normal 2 3 4 6 3 6" xfId="5346"/>
    <cellStyle name="Normal 2 3 4 6 4" xfId="5347"/>
    <cellStyle name="Normal 2 3 4 6 4 2" xfId="5348"/>
    <cellStyle name="Normal 2 3 4 6 4 3" xfId="5349"/>
    <cellStyle name="Normal 2 3 4 6 4 4" xfId="5350"/>
    <cellStyle name="Normal 2 3 4 6 5" xfId="5351"/>
    <cellStyle name="Normal 2 3 4 6 5 2" xfId="5352"/>
    <cellStyle name="Normal 2 3 4 6 5 3" xfId="5353"/>
    <cellStyle name="Normal 2 3 4 6 5 4" xfId="5354"/>
    <cellStyle name="Normal 2 3 4 6 6" xfId="5355"/>
    <cellStyle name="Normal 2 3 4 6 7" xfId="5356"/>
    <cellStyle name="Normal 2 3 4 6 8" xfId="5357"/>
    <cellStyle name="Normal 2 3 4 7" xfId="5358"/>
    <cellStyle name="Normal 2 3 4 7 2" xfId="5359"/>
    <cellStyle name="Normal 2 3 4 7 2 2" xfId="5360"/>
    <cellStyle name="Normal 2 3 4 7 2 3" xfId="5361"/>
    <cellStyle name="Normal 2 3 4 7 2 4" xfId="5362"/>
    <cellStyle name="Normal 2 3 4 7 3" xfId="5363"/>
    <cellStyle name="Normal 2 3 4 7 3 2" xfId="5364"/>
    <cellStyle name="Normal 2 3 4 7 3 3" xfId="5365"/>
    <cellStyle name="Normal 2 3 4 7 3 4" xfId="5366"/>
    <cellStyle name="Normal 2 3 4 7 4" xfId="5367"/>
    <cellStyle name="Normal 2 3 4 7 5" xfId="5368"/>
    <cellStyle name="Normal 2 3 4 7 6" xfId="5369"/>
    <cellStyle name="Normal 2 3 4 8" xfId="5370"/>
    <cellStyle name="Normal 2 3 4 8 2" xfId="5371"/>
    <cellStyle name="Normal 2 3 4 8 2 2" xfId="5372"/>
    <cellStyle name="Normal 2 3 4 8 2 3" xfId="5373"/>
    <cellStyle name="Normal 2 3 4 8 2 4" xfId="5374"/>
    <cellStyle name="Normal 2 3 4 8 3" xfId="5375"/>
    <cellStyle name="Normal 2 3 4 8 3 2" xfId="5376"/>
    <cellStyle name="Normal 2 3 4 8 3 3" xfId="5377"/>
    <cellStyle name="Normal 2 3 4 8 3 4" xfId="5378"/>
    <cellStyle name="Normal 2 3 4 8 4" xfId="5379"/>
    <cellStyle name="Normal 2 3 4 8 5" xfId="5380"/>
    <cellStyle name="Normal 2 3 4 8 6" xfId="5381"/>
    <cellStyle name="Normal 2 3 4 9" xfId="5382"/>
    <cellStyle name="Normal 2 3 4 9 2" xfId="5383"/>
    <cellStyle name="Normal 2 3 4 9 3" xfId="5384"/>
    <cellStyle name="Normal 2 3 4 9 4" xfId="5385"/>
    <cellStyle name="Normal 2 3 5" xfId="5386"/>
    <cellStyle name="Normal 2 3 5 10" xfId="5387"/>
    <cellStyle name="Normal 2 3 5 11" xfId="5388"/>
    <cellStyle name="Normal 2 3 5 12" xfId="5389"/>
    <cellStyle name="Normal 2 3 5 2" xfId="5390"/>
    <cellStyle name="Normal 2 3 5 2 10" xfId="5391"/>
    <cellStyle name="Normal 2 3 5 2 2" xfId="5392"/>
    <cellStyle name="Normal 2 3 5 2 2 2" xfId="5393"/>
    <cellStyle name="Normal 2 3 5 2 2 2 2" xfId="5394"/>
    <cellStyle name="Normal 2 3 5 2 2 2 2 2" xfId="5395"/>
    <cellStyle name="Normal 2 3 5 2 2 2 2 3" xfId="5396"/>
    <cellStyle name="Normal 2 3 5 2 2 2 2 4" xfId="5397"/>
    <cellStyle name="Normal 2 3 5 2 2 2 3" xfId="5398"/>
    <cellStyle name="Normal 2 3 5 2 2 2 3 2" xfId="5399"/>
    <cellStyle name="Normal 2 3 5 2 2 2 3 3" xfId="5400"/>
    <cellStyle name="Normal 2 3 5 2 2 2 3 4" xfId="5401"/>
    <cellStyle name="Normal 2 3 5 2 2 2 4" xfId="5402"/>
    <cellStyle name="Normal 2 3 5 2 2 2 5" xfId="5403"/>
    <cellStyle name="Normal 2 3 5 2 2 2 6" xfId="5404"/>
    <cellStyle name="Normal 2 3 5 2 2 3" xfId="5405"/>
    <cellStyle name="Normal 2 3 5 2 2 3 2" xfId="5406"/>
    <cellStyle name="Normal 2 3 5 2 2 3 2 2" xfId="5407"/>
    <cellStyle name="Normal 2 3 5 2 2 3 2 3" xfId="5408"/>
    <cellStyle name="Normal 2 3 5 2 2 3 2 4" xfId="5409"/>
    <cellStyle name="Normal 2 3 5 2 2 3 3" xfId="5410"/>
    <cellStyle name="Normal 2 3 5 2 2 3 3 2" xfId="5411"/>
    <cellStyle name="Normal 2 3 5 2 2 3 3 3" xfId="5412"/>
    <cellStyle name="Normal 2 3 5 2 2 3 3 4" xfId="5413"/>
    <cellStyle name="Normal 2 3 5 2 2 3 4" xfId="5414"/>
    <cellStyle name="Normal 2 3 5 2 2 3 5" xfId="5415"/>
    <cellStyle name="Normal 2 3 5 2 2 3 6" xfId="5416"/>
    <cellStyle name="Normal 2 3 5 2 2 4" xfId="5417"/>
    <cellStyle name="Normal 2 3 5 2 2 4 2" xfId="5418"/>
    <cellStyle name="Normal 2 3 5 2 2 4 3" xfId="5419"/>
    <cellStyle name="Normal 2 3 5 2 2 4 4" xfId="5420"/>
    <cellStyle name="Normal 2 3 5 2 2 5" xfId="5421"/>
    <cellStyle name="Normal 2 3 5 2 2 5 2" xfId="5422"/>
    <cellStyle name="Normal 2 3 5 2 2 5 3" xfId="5423"/>
    <cellStyle name="Normal 2 3 5 2 2 5 4" xfId="5424"/>
    <cellStyle name="Normal 2 3 5 2 2 6" xfId="5425"/>
    <cellStyle name="Normal 2 3 5 2 2 7" xfId="5426"/>
    <cellStyle name="Normal 2 3 5 2 2 8" xfId="5427"/>
    <cellStyle name="Normal 2 3 5 2 3" xfId="5428"/>
    <cellStyle name="Normal 2 3 5 2 3 2" xfId="5429"/>
    <cellStyle name="Normal 2 3 5 2 3 2 2" xfId="5430"/>
    <cellStyle name="Normal 2 3 5 2 3 2 2 2" xfId="5431"/>
    <cellStyle name="Normal 2 3 5 2 3 2 2 3" xfId="5432"/>
    <cellStyle name="Normal 2 3 5 2 3 2 2 4" xfId="5433"/>
    <cellStyle name="Normal 2 3 5 2 3 2 3" xfId="5434"/>
    <cellStyle name="Normal 2 3 5 2 3 2 3 2" xfId="5435"/>
    <cellStyle name="Normal 2 3 5 2 3 2 3 3" xfId="5436"/>
    <cellStyle name="Normal 2 3 5 2 3 2 3 4" xfId="5437"/>
    <cellStyle name="Normal 2 3 5 2 3 2 4" xfId="5438"/>
    <cellStyle name="Normal 2 3 5 2 3 2 5" xfId="5439"/>
    <cellStyle name="Normal 2 3 5 2 3 2 6" xfId="5440"/>
    <cellStyle name="Normal 2 3 5 2 3 3" xfId="5441"/>
    <cellStyle name="Normal 2 3 5 2 3 3 2" xfId="5442"/>
    <cellStyle name="Normal 2 3 5 2 3 3 2 2" xfId="5443"/>
    <cellStyle name="Normal 2 3 5 2 3 3 2 3" xfId="5444"/>
    <cellStyle name="Normal 2 3 5 2 3 3 2 4" xfId="5445"/>
    <cellStyle name="Normal 2 3 5 2 3 3 3" xfId="5446"/>
    <cellStyle name="Normal 2 3 5 2 3 3 3 2" xfId="5447"/>
    <cellStyle name="Normal 2 3 5 2 3 3 3 3" xfId="5448"/>
    <cellStyle name="Normal 2 3 5 2 3 3 3 4" xfId="5449"/>
    <cellStyle name="Normal 2 3 5 2 3 3 4" xfId="5450"/>
    <cellStyle name="Normal 2 3 5 2 3 3 5" xfId="5451"/>
    <cellStyle name="Normal 2 3 5 2 3 3 6" xfId="5452"/>
    <cellStyle name="Normal 2 3 5 2 3 4" xfId="5453"/>
    <cellStyle name="Normal 2 3 5 2 3 4 2" xfId="5454"/>
    <cellStyle name="Normal 2 3 5 2 3 4 3" xfId="5455"/>
    <cellStyle name="Normal 2 3 5 2 3 4 4" xfId="5456"/>
    <cellStyle name="Normal 2 3 5 2 3 5" xfId="5457"/>
    <cellStyle name="Normal 2 3 5 2 3 5 2" xfId="5458"/>
    <cellStyle name="Normal 2 3 5 2 3 5 3" xfId="5459"/>
    <cellStyle name="Normal 2 3 5 2 3 5 4" xfId="5460"/>
    <cellStyle name="Normal 2 3 5 2 3 6" xfId="5461"/>
    <cellStyle name="Normal 2 3 5 2 3 7" xfId="5462"/>
    <cellStyle name="Normal 2 3 5 2 3 8" xfId="5463"/>
    <cellStyle name="Normal 2 3 5 2 4" xfId="5464"/>
    <cellStyle name="Normal 2 3 5 2 4 2" xfId="5465"/>
    <cellStyle name="Normal 2 3 5 2 4 2 2" xfId="5466"/>
    <cellStyle name="Normal 2 3 5 2 4 2 3" xfId="5467"/>
    <cellStyle name="Normal 2 3 5 2 4 2 4" xfId="5468"/>
    <cellStyle name="Normal 2 3 5 2 4 3" xfId="5469"/>
    <cellStyle name="Normal 2 3 5 2 4 3 2" xfId="5470"/>
    <cellStyle name="Normal 2 3 5 2 4 3 3" xfId="5471"/>
    <cellStyle name="Normal 2 3 5 2 4 3 4" xfId="5472"/>
    <cellStyle name="Normal 2 3 5 2 4 4" xfId="5473"/>
    <cellStyle name="Normal 2 3 5 2 4 5" xfId="5474"/>
    <cellStyle name="Normal 2 3 5 2 4 6" xfId="5475"/>
    <cellStyle name="Normal 2 3 5 2 5" xfId="5476"/>
    <cellStyle name="Normal 2 3 5 2 5 2" xfId="5477"/>
    <cellStyle name="Normal 2 3 5 2 5 2 2" xfId="5478"/>
    <cellStyle name="Normal 2 3 5 2 5 2 3" xfId="5479"/>
    <cellStyle name="Normal 2 3 5 2 5 2 4" xfId="5480"/>
    <cellStyle name="Normal 2 3 5 2 5 3" xfId="5481"/>
    <cellStyle name="Normal 2 3 5 2 5 3 2" xfId="5482"/>
    <cellStyle name="Normal 2 3 5 2 5 3 3" xfId="5483"/>
    <cellStyle name="Normal 2 3 5 2 5 3 4" xfId="5484"/>
    <cellStyle name="Normal 2 3 5 2 5 4" xfId="5485"/>
    <cellStyle name="Normal 2 3 5 2 5 5" xfId="5486"/>
    <cellStyle name="Normal 2 3 5 2 5 6" xfId="5487"/>
    <cellStyle name="Normal 2 3 5 2 6" xfId="5488"/>
    <cellStyle name="Normal 2 3 5 2 6 2" xfId="5489"/>
    <cellStyle name="Normal 2 3 5 2 6 3" xfId="5490"/>
    <cellStyle name="Normal 2 3 5 2 6 4" xfId="5491"/>
    <cellStyle name="Normal 2 3 5 2 7" xfId="5492"/>
    <cellStyle name="Normal 2 3 5 2 7 2" xfId="5493"/>
    <cellStyle name="Normal 2 3 5 2 7 3" xfId="5494"/>
    <cellStyle name="Normal 2 3 5 2 7 4" xfId="5495"/>
    <cellStyle name="Normal 2 3 5 2 8" xfId="5496"/>
    <cellStyle name="Normal 2 3 5 2 9" xfId="5497"/>
    <cellStyle name="Normal 2 3 5 3" xfId="5498"/>
    <cellStyle name="Normal 2 3 5 3 2" xfId="5499"/>
    <cellStyle name="Normal 2 3 5 3 2 2" xfId="5500"/>
    <cellStyle name="Normal 2 3 5 3 2 2 2" xfId="5501"/>
    <cellStyle name="Normal 2 3 5 3 2 2 3" xfId="5502"/>
    <cellStyle name="Normal 2 3 5 3 2 2 4" xfId="5503"/>
    <cellStyle name="Normal 2 3 5 3 2 3" xfId="5504"/>
    <cellStyle name="Normal 2 3 5 3 2 3 2" xfId="5505"/>
    <cellStyle name="Normal 2 3 5 3 2 3 3" xfId="5506"/>
    <cellStyle name="Normal 2 3 5 3 2 3 4" xfId="5507"/>
    <cellStyle name="Normal 2 3 5 3 2 4" xfId="5508"/>
    <cellStyle name="Normal 2 3 5 3 2 5" xfId="5509"/>
    <cellStyle name="Normal 2 3 5 3 2 6" xfId="5510"/>
    <cellStyle name="Normal 2 3 5 3 3" xfId="5511"/>
    <cellStyle name="Normal 2 3 5 3 3 2" xfId="5512"/>
    <cellStyle name="Normal 2 3 5 3 3 2 2" xfId="5513"/>
    <cellStyle name="Normal 2 3 5 3 3 2 3" xfId="5514"/>
    <cellStyle name="Normal 2 3 5 3 3 2 4" xfId="5515"/>
    <cellStyle name="Normal 2 3 5 3 3 3" xfId="5516"/>
    <cellStyle name="Normal 2 3 5 3 3 3 2" xfId="5517"/>
    <cellStyle name="Normal 2 3 5 3 3 3 3" xfId="5518"/>
    <cellStyle name="Normal 2 3 5 3 3 3 4" xfId="5519"/>
    <cellStyle name="Normal 2 3 5 3 3 4" xfId="5520"/>
    <cellStyle name="Normal 2 3 5 3 3 5" xfId="5521"/>
    <cellStyle name="Normal 2 3 5 3 3 6" xfId="5522"/>
    <cellStyle name="Normal 2 3 5 3 4" xfId="5523"/>
    <cellStyle name="Normal 2 3 5 3 4 2" xfId="5524"/>
    <cellStyle name="Normal 2 3 5 3 4 3" xfId="5525"/>
    <cellStyle name="Normal 2 3 5 3 4 4" xfId="5526"/>
    <cellStyle name="Normal 2 3 5 3 5" xfId="5527"/>
    <cellStyle name="Normal 2 3 5 3 5 2" xfId="5528"/>
    <cellStyle name="Normal 2 3 5 3 5 3" xfId="5529"/>
    <cellStyle name="Normal 2 3 5 3 5 4" xfId="5530"/>
    <cellStyle name="Normal 2 3 5 3 6" xfId="5531"/>
    <cellStyle name="Normal 2 3 5 3 7" xfId="5532"/>
    <cellStyle name="Normal 2 3 5 3 8" xfId="5533"/>
    <cellStyle name="Normal 2 3 5 4" xfId="5534"/>
    <cellStyle name="Normal 2 3 5 4 2" xfId="5535"/>
    <cellStyle name="Normal 2 3 5 4 2 2" xfId="5536"/>
    <cellStyle name="Normal 2 3 5 4 2 2 2" xfId="5537"/>
    <cellStyle name="Normal 2 3 5 4 2 2 3" xfId="5538"/>
    <cellStyle name="Normal 2 3 5 4 2 2 4" xfId="5539"/>
    <cellStyle name="Normal 2 3 5 4 2 3" xfId="5540"/>
    <cellStyle name="Normal 2 3 5 4 2 3 2" xfId="5541"/>
    <cellStyle name="Normal 2 3 5 4 2 3 3" xfId="5542"/>
    <cellStyle name="Normal 2 3 5 4 2 3 4" xfId="5543"/>
    <cellStyle name="Normal 2 3 5 4 2 4" xfId="5544"/>
    <cellStyle name="Normal 2 3 5 4 2 5" xfId="5545"/>
    <cellStyle name="Normal 2 3 5 4 2 6" xfId="5546"/>
    <cellStyle name="Normal 2 3 5 4 3" xfId="5547"/>
    <cellStyle name="Normal 2 3 5 4 3 2" xfId="5548"/>
    <cellStyle name="Normal 2 3 5 4 3 2 2" xfId="5549"/>
    <cellStyle name="Normal 2 3 5 4 3 2 3" xfId="5550"/>
    <cellStyle name="Normal 2 3 5 4 3 2 4" xfId="5551"/>
    <cellStyle name="Normal 2 3 5 4 3 3" xfId="5552"/>
    <cellStyle name="Normal 2 3 5 4 3 3 2" xfId="5553"/>
    <cellStyle name="Normal 2 3 5 4 3 3 3" xfId="5554"/>
    <cellStyle name="Normal 2 3 5 4 3 3 4" xfId="5555"/>
    <cellStyle name="Normal 2 3 5 4 3 4" xfId="5556"/>
    <cellStyle name="Normal 2 3 5 4 3 5" xfId="5557"/>
    <cellStyle name="Normal 2 3 5 4 3 6" xfId="5558"/>
    <cellStyle name="Normal 2 3 5 4 4" xfId="5559"/>
    <cellStyle name="Normal 2 3 5 4 4 2" xfId="5560"/>
    <cellStyle name="Normal 2 3 5 4 4 3" xfId="5561"/>
    <cellStyle name="Normal 2 3 5 4 4 4" xfId="5562"/>
    <cellStyle name="Normal 2 3 5 4 5" xfId="5563"/>
    <cellStyle name="Normal 2 3 5 4 5 2" xfId="5564"/>
    <cellStyle name="Normal 2 3 5 4 5 3" xfId="5565"/>
    <cellStyle name="Normal 2 3 5 4 5 4" xfId="5566"/>
    <cellStyle name="Normal 2 3 5 4 6" xfId="5567"/>
    <cellStyle name="Normal 2 3 5 4 7" xfId="5568"/>
    <cellStyle name="Normal 2 3 5 4 8" xfId="5569"/>
    <cellStyle name="Normal 2 3 5 5" xfId="5570"/>
    <cellStyle name="Normal 2 3 5 5 2" xfId="5571"/>
    <cellStyle name="Normal 2 3 5 5 2 2" xfId="5572"/>
    <cellStyle name="Normal 2 3 5 5 2 2 2" xfId="5573"/>
    <cellStyle name="Normal 2 3 5 5 2 2 3" xfId="5574"/>
    <cellStyle name="Normal 2 3 5 5 2 2 4" xfId="5575"/>
    <cellStyle name="Normal 2 3 5 5 2 3" xfId="5576"/>
    <cellStyle name="Normal 2 3 5 5 2 3 2" xfId="5577"/>
    <cellStyle name="Normal 2 3 5 5 2 3 3" xfId="5578"/>
    <cellStyle name="Normal 2 3 5 5 2 3 4" xfId="5579"/>
    <cellStyle name="Normal 2 3 5 5 2 4" xfId="5580"/>
    <cellStyle name="Normal 2 3 5 5 2 5" xfId="5581"/>
    <cellStyle name="Normal 2 3 5 5 2 6" xfId="5582"/>
    <cellStyle name="Normal 2 3 5 5 3" xfId="5583"/>
    <cellStyle name="Normal 2 3 5 5 3 2" xfId="5584"/>
    <cellStyle name="Normal 2 3 5 5 3 2 2" xfId="5585"/>
    <cellStyle name="Normal 2 3 5 5 3 2 3" xfId="5586"/>
    <cellStyle name="Normal 2 3 5 5 3 2 4" xfId="5587"/>
    <cellStyle name="Normal 2 3 5 5 3 3" xfId="5588"/>
    <cellStyle name="Normal 2 3 5 5 3 3 2" xfId="5589"/>
    <cellStyle name="Normal 2 3 5 5 3 3 3" xfId="5590"/>
    <cellStyle name="Normal 2 3 5 5 3 3 4" xfId="5591"/>
    <cellStyle name="Normal 2 3 5 5 3 4" xfId="5592"/>
    <cellStyle name="Normal 2 3 5 5 3 5" xfId="5593"/>
    <cellStyle name="Normal 2 3 5 5 3 6" xfId="5594"/>
    <cellStyle name="Normal 2 3 5 5 4" xfId="5595"/>
    <cellStyle name="Normal 2 3 5 5 4 2" xfId="5596"/>
    <cellStyle name="Normal 2 3 5 5 4 3" xfId="5597"/>
    <cellStyle name="Normal 2 3 5 5 4 4" xfId="5598"/>
    <cellStyle name="Normal 2 3 5 5 5" xfId="5599"/>
    <cellStyle name="Normal 2 3 5 5 5 2" xfId="5600"/>
    <cellStyle name="Normal 2 3 5 5 5 3" xfId="5601"/>
    <cellStyle name="Normal 2 3 5 5 5 4" xfId="5602"/>
    <cellStyle name="Normal 2 3 5 5 6" xfId="5603"/>
    <cellStyle name="Normal 2 3 5 5 7" xfId="5604"/>
    <cellStyle name="Normal 2 3 5 5 8" xfId="5605"/>
    <cellStyle name="Normal 2 3 5 6" xfId="5606"/>
    <cellStyle name="Normal 2 3 5 6 2" xfId="5607"/>
    <cellStyle name="Normal 2 3 5 6 2 2" xfId="5608"/>
    <cellStyle name="Normal 2 3 5 6 2 3" xfId="5609"/>
    <cellStyle name="Normal 2 3 5 6 2 4" xfId="5610"/>
    <cellStyle name="Normal 2 3 5 6 3" xfId="5611"/>
    <cellStyle name="Normal 2 3 5 6 3 2" xfId="5612"/>
    <cellStyle name="Normal 2 3 5 6 3 3" xfId="5613"/>
    <cellStyle name="Normal 2 3 5 6 3 4" xfId="5614"/>
    <cellStyle name="Normal 2 3 5 6 4" xfId="5615"/>
    <cellStyle name="Normal 2 3 5 6 5" xfId="5616"/>
    <cellStyle name="Normal 2 3 5 6 6" xfId="5617"/>
    <cellStyle name="Normal 2 3 5 7" xfId="5618"/>
    <cellStyle name="Normal 2 3 5 7 2" xfId="5619"/>
    <cellStyle name="Normal 2 3 5 7 2 2" xfId="5620"/>
    <cellStyle name="Normal 2 3 5 7 2 3" xfId="5621"/>
    <cellStyle name="Normal 2 3 5 7 2 4" xfId="5622"/>
    <cellStyle name="Normal 2 3 5 7 3" xfId="5623"/>
    <cellStyle name="Normal 2 3 5 7 3 2" xfId="5624"/>
    <cellStyle name="Normal 2 3 5 7 3 3" xfId="5625"/>
    <cellStyle name="Normal 2 3 5 7 3 4" xfId="5626"/>
    <cellStyle name="Normal 2 3 5 7 4" xfId="5627"/>
    <cellStyle name="Normal 2 3 5 7 5" xfId="5628"/>
    <cellStyle name="Normal 2 3 5 7 6" xfId="5629"/>
    <cellStyle name="Normal 2 3 5 8" xfId="5630"/>
    <cellStyle name="Normal 2 3 5 8 2" xfId="5631"/>
    <cellStyle name="Normal 2 3 5 8 3" xfId="5632"/>
    <cellStyle name="Normal 2 3 5 8 4" xfId="5633"/>
    <cellStyle name="Normal 2 3 5 9" xfId="5634"/>
    <cellStyle name="Normal 2 3 5 9 2" xfId="5635"/>
    <cellStyle name="Normal 2 3 5 9 3" xfId="5636"/>
    <cellStyle name="Normal 2 3 5 9 4" xfId="5637"/>
    <cellStyle name="Normal 2 3 6" xfId="5638"/>
    <cellStyle name="Normal 2 3 6 10" xfId="5639"/>
    <cellStyle name="Normal 2 3 6 2" xfId="5640"/>
    <cellStyle name="Normal 2 3 6 2 2" xfId="5641"/>
    <cellStyle name="Normal 2 3 6 2 2 2" xfId="5642"/>
    <cellStyle name="Normal 2 3 6 2 2 2 2" xfId="5643"/>
    <cellStyle name="Normal 2 3 6 2 2 2 3" xfId="5644"/>
    <cellStyle name="Normal 2 3 6 2 2 2 4" xfId="5645"/>
    <cellStyle name="Normal 2 3 6 2 2 3" xfId="5646"/>
    <cellStyle name="Normal 2 3 6 2 2 3 2" xfId="5647"/>
    <cellStyle name="Normal 2 3 6 2 2 3 3" xfId="5648"/>
    <cellStyle name="Normal 2 3 6 2 2 3 4" xfId="5649"/>
    <cellStyle name="Normal 2 3 6 2 2 4" xfId="5650"/>
    <cellStyle name="Normal 2 3 6 2 2 5" xfId="5651"/>
    <cellStyle name="Normal 2 3 6 2 2 6" xfId="5652"/>
    <cellStyle name="Normal 2 3 6 2 3" xfId="5653"/>
    <cellStyle name="Normal 2 3 6 2 3 2" xfId="5654"/>
    <cellStyle name="Normal 2 3 6 2 3 2 2" xfId="5655"/>
    <cellStyle name="Normal 2 3 6 2 3 2 3" xfId="5656"/>
    <cellStyle name="Normal 2 3 6 2 3 2 4" xfId="5657"/>
    <cellStyle name="Normal 2 3 6 2 3 3" xfId="5658"/>
    <cellStyle name="Normal 2 3 6 2 3 3 2" xfId="5659"/>
    <cellStyle name="Normal 2 3 6 2 3 3 3" xfId="5660"/>
    <cellStyle name="Normal 2 3 6 2 3 3 4" xfId="5661"/>
    <cellStyle name="Normal 2 3 6 2 3 4" xfId="5662"/>
    <cellStyle name="Normal 2 3 6 2 3 5" xfId="5663"/>
    <cellStyle name="Normal 2 3 6 2 3 6" xfId="5664"/>
    <cellStyle name="Normal 2 3 6 2 4" xfId="5665"/>
    <cellStyle name="Normal 2 3 6 2 4 2" xfId="5666"/>
    <cellStyle name="Normal 2 3 6 2 4 3" xfId="5667"/>
    <cellStyle name="Normal 2 3 6 2 4 4" xfId="5668"/>
    <cellStyle name="Normal 2 3 6 2 5" xfId="5669"/>
    <cellStyle name="Normal 2 3 6 2 5 2" xfId="5670"/>
    <cellStyle name="Normal 2 3 6 2 5 3" xfId="5671"/>
    <cellStyle name="Normal 2 3 6 2 5 4" xfId="5672"/>
    <cellStyle name="Normal 2 3 6 2 6" xfId="5673"/>
    <cellStyle name="Normal 2 3 6 2 7" xfId="5674"/>
    <cellStyle name="Normal 2 3 6 2 8" xfId="5675"/>
    <cellStyle name="Normal 2 3 6 3" xfId="5676"/>
    <cellStyle name="Normal 2 3 6 3 2" xfId="5677"/>
    <cellStyle name="Normal 2 3 6 3 2 2" xfId="5678"/>
    <cellStyle name="Normal 2 3 6 3 2 2 2" xfId="5679"/>
    <cellStyle name="Normal 2 3 6 3 2 2 3" xfId="5680"/>
    <cellStyle name="Normal 2 3 6 3 2 2 4" xfId="5681"/>
    <cellStyle name="Normal 2 3 6 3 2 3" xfId="5682"/>
    <cellStyle name="Normal 2 3 6 3 2 3 2" xfId="5683"/>
    <cellStyle name="Normal 2 3 6 3 2 3 3" xfId="5684"/>
    <cellStyle name="Normal 2 3 6 3 2 3 4" xfId="5685"/>
    <cellStyle name="Normal 2 3 6 3 2 4" xfId="5686"/>
    <cellStyle name="Normal 2 3 6 3 2 5" xfId="5687"/>
    <cellStyle name="Normal 2 3 6 3 2 6" xfId="5688"/>
    <cellStyle name="Normal 2 3 6 3 3" xfId="5689"/>
    <cellStyle name="Normal 2 3 6 3 3 2" xfId="5690"/>
    <cellStyle name="Normal 2 3 6 3 3 2 2" xfId="5691"/>
    <cellStyle name="Normal 2 3 6 3 3 2 3" xfId="5692"/>
    <cellStyle name="Normal 2 3 6 3 3 2 4" xfId="5693"/>
    <cellStyle name="Normal 2 3 6 3 3 3" xfId="5694"/>
    <cellStyle name="Normal 2 3 6 3 3 3 2" xfId="5695"/>
    <cellStyle name="Normal 2 3 6 3 3 3 3" xfId="5696"/>
    <cellStyle name="Normal 2 3 6 3 3 3 4" xfId="5697"/>
    <cellStyle name="Normal 2 3 6 3 3 4" xfId="5698"/>
    <cellStyle name="Normal 2 3 6 3 3 5" xfId="5699"/>
    <cellStyle name="Normal 2 3 6 3 3 6" xfId="5700"/>
    <cellStyle name="Normal 2 3 6 3 4" xfId="5701"/>
    <cellStyle name="Normal 2 3 6 3 4 2" xfId="5702"/>
    <cellStyle name="Normal 2 3 6 3 4 3" xfId="5703"/>
    <cellStyle name="Normal 2 3 6 3 4 4" xfId="5704"/>
    <cellStyle name="Normal 2 3 6 3 5" xfId="5705"/>
    <cellStyle name="Normal 2 3 6 3 5 2" xfId="5706"/>
    <cellStyle name="Normal 2 3 6 3 5 3" xfId="5707"/>
    <cellStyle name="Normal 2 3 6 3 5 4" xfId="5708"/>
    <cellStyle name="Normal 2 3 6 3 6" xfId="5709"/>
    <cellStyle name="Normal 2 3 6 3 7" xfId="5710"/>
    <cellStyle name="Normal 2 3 6 3 8" xfId="5711"/>
    <cellStyle name="Normal 2 3 6 4" xfId="5712"/>
    <cellStyle name="Normal 2 3 6 4 2" xfId="5713"/>
    <cellStyle name="Normal 2 3 6 4 2 2" xfId="5714"/>
    <cellStyle name="Normal 2 3 6 4 2 3" xfId="5715"/>
    <cellStyle name="Normal 2 3 6 4 2 4" xfId="5716"/>
    <cellStyle name="Normal 2 3 6 4 3" xfId="5717"/>
    <cellStyle name="Normal 2 3 6 4 3 2" xfId="5718"/>
    <cellStyle name="Normal 2 3 6 4 3 3" xfId="5719"/>
    <cellStyle name="Normal 2 3 6 4 3 4" xfId="5720"/>
    <cellStyle name="Normal 2 3 6 4 4" xfId="5721"/>
    <cellStyle name="Normal 2 3 6 4 5" xfId="5722"/>
    <cellStyle name="Normal 2 3 6 4 6" xfId="5723"/>
    <cellStyle name="Normal 2 3 6 5" xfId="5724"/>
    <cellStyle name="Normal 2 3 6 5 2" xfId="5725"/>
    <cellStyle name="Normal 2 3 6 5 2 2" xfId="5726"/>
    <cellStyle name="Normal 2 3 6 5 2 3" xfId="5727"/>
    <cellStyle name="Normal 2 3 6 5 2 4" xfId="5728"/>
    <cellStyle name="Normal 2 3 6 5 3" xfId="5729"/>
    <cellStyle name="Normal 2 3 6 5 3 2" xfId="5730"/>
    <cellStyle name="Normal 2 3 6 5 3 3" xfId="5731"/>
    <cellStyle name="Normal 2 3 6 5 3 4" xfId="5732"/>
    <cellStyle name="Normal 2 3 6 5 4" xfId="5733"/>
    <cellStyle name="Normal 2 3 6 5 5" xfId="5734"/>
    <cellStyle name="Normal 2 3 6 5 6" xfId="5735"/>
    <cellStyle name="Normal 2 3 6 6" xfId="5736"/>
    <cellStyle name="Normal 2 3 6 6 2" xfId="5737"/>
    <cellStyle name="Normal 2 3 6 6 3" xfId="5738"/>
    <cellStyle name="Normal 2 3 6 6 4" xfId="5739"/>
    <cellStyle name="Normal 2 3 6 7" xfId="5740"/>
    <cellStyle name="Normal 2 3 6 7 2" xfId="5741"/>
    <cellStyle name="Normal 2 3 6 7 3" xfId="5742"/>
    <cellStyle name="Normal 2 3 6 7 4" xfId="5743"/>
    <cellStyle name="Normal 2 3 6 8" xfId="5744"/>
    <cellStyle name="Normal 2 3 6 9" xfId="5745"/>
    <cellStyle name="Normal 2 3 7" xfId="5746"/>
    <cellStyle name="Normal 2 3 7 2" xfId="5747"/>
    <cellStyle name="Normal 2 3 7 2 2" xfId="5748"/>
    <cellStyle name="Normal 2 3 7 2 2 2" xfId="5749"/>
    <cellStyle name="Normal 2 3 7 2 2 3" xfId="5750"/>
    <cellStyle name="Normal 2 3 7 2 2 4" xfId="5751"/>
    <cellStyle name="Normal 2 3 7 2 3" xfId="5752"/>
    <cellStyle name="Normal 2 3 7 2 3 2" xfId="5753"/>
    <cellStyle name="Normal 2 3 7 2 3 3" xfId="5754"/>
    <cellStyle name="Normal 2 3 7 2 3 4" xfId="5755"/>
    <cellStyle name="Normal 2 3 7 2 4" xfId="5756"/>
    <cellStyle name="Normal 2 3 7 2 5" xfId="5757"/>
    <cellStyle name="Normal 2 3 7 2 6" xfId="5758"/>
    <cellStyle name="Normal 2 3 7 3" xfId="5759"/>
    <cellStyle name="Normal 2 3 7 3 2" xfId="5760"/>
    <cellStyle name="Normal 2 3 7 3 2 2" xfId="5761"/>
    <cellStyle name="Normal 2 3 7 3 2 3" xfId="5762"/>
    <cellStyle name="Normal 2 3 7 3 2 4" xfId="5763"/>
    <cellStyle name="Normal 2 3 7 3 3" xfId="5764"/>
    <cellStyle name="Normal 2 3 7 3 3 2" xfId="5765"/>
    <cellStyle name="Normal 2 3 7 3 3 3" xfId="5766"/>
    <cellStyle name="Normal 2 3 7 3 3 4" xfId="5767"/>
    <cellStyle name="Normal 2 3 7 3 4" xfId="5768"/>
    <cellStyle name="Normal 2 3 7 3 5" xfId="5769"/>
    <cellStyle name="Normal 2 3 7 3 6" xfId="5770"/>
    <cellStyle name="Normal 2 3 7 4" xfId="5771"/>
    <cellStyle name="Normal 2 3 7 4 2" xfId="5772"/>
    <cellStyle name="Normal 2 3 7 4 3" xfId="5773"/>
    <cellStyle name="Normal 2 3 7 4 4" xfId="5774"/>
    <cellStyle name="Normal 2 3 7 5" xfId="5775"/>
    <cellStyle name="Normal 2 3 7 5 2" xfId="5776"/>
    <cellStyle name="Normal 2 3 7 5 3" xfId="5777"/>
    <cellStyle name="Normal 2 3 7 5 4" xfId="5778"/>
    <cellStyle name="Normal 2 3 7 6" xfId="5779"/>
    <cellStyle name="Normal 2 3 7 7" xfId="5780"/>
    <cellStyle name="Normal 2 3 7 8" xfId="5781"/>
    <cellStyle name="Normal 2 3 8" xfId="5782"/>
    <cellStyle name="Normal 2 3 8 2" xfId="5783"/>
    <cellStyle name="Normal 2 3 8 2 2" xfId="5784"/>
    <cellStyle name="Normal 2 3 8 2 2 2" xfId="5785"/>
    <cellStyle name="Normal 2 3 8 2 2 3" xfId="5786"/>
    <cellStyle name="Normal 2 3 8 2 2 4" xfId="5787"/>
    <cellStyle name="Normal 2 3 8 2 3" xfId="5788"/>
    <cellStyle name="Normal 2 3 8 2 3 2" xfId="5789"/>
    <cellStyle name="Normal 2 3 8 2 3 3" xfId="5790"/>
    <cellStyle name="Normal 2 3 8 2 3 4" xfId="5791"/>
    <cellStyle name="Normal 2 3 8 2 4" xfId="5792"/>
    <cellStyle name="Normal 2 3 8 2 5" xfId="5793"/>
    <cellStyle name="Normal 2 3 8 2 6" xfId="5794"/>
    <cellStyle name="Normal 2 3 8 3" xfId="5795"/>
    <cellStyle name="Normal 2 3 8 3 2" xfId="5796"/>
    <cellStyle name="Normal 2 3 8 3 2 2" xfId="5797"/>
    <cellStyle name="Normal 2 3 8 3 2 3" xfId="5798"/>
    <cellStyle name="Normal 2 3 8 3 2 4" xfId="5799"/>
    <cellStyle name="Normal 2 3 8 3 3" xfId="5800"/>
    <cellStyle name="Normal 2 3 8 3 3 2" xfId="5801"/>
    <cellStyle name="Normal 2 3 8 3 3 3" xfId="5802"/>
    <cellStyle name="Normal 2 3 8 3 3 4" xfId="5803"/>
    <cellStyle name="Normal 2 3 8 3 4" xfId="5804"/>
    <cellStyle name="Normal 2 3 8 3 5" xfId="5805"/>
    <cellStyle name="Normal 2 3 8 3 6" xfId="5806"/>
    <cellStyle name="Normal 2 3 8 4" xfId="5807"/>
    <cellStyle name="Normal 2 3 8 4 2" xfId="5808"/>
    <cellStyle name="Normal 2 3 8 4 3" xfId="5809"/>
    <cellStyle name="Normal 2 3 8 4 4" xfId="5810"/>
    <cellStyle name="Normal 2 3 8 5" xfId="5811"/>
    <cellStyle name="Normal 2 3 8 5 2" xfId="5812"/>
    <cellStyle name="Normal 2 3 8 5 3" xfId="5813"/>
    <cellStyle name="Normal 2 3 8 5 4" xfId="5814"/>
    <cellStyle name="Normal 2 3 8 6" xfId="5815"/>
    <cellStyle name="Normal 2 3 8 7" xfId="5816"/>
    <cellStyle name="Normal 2 3 8 8" xfId="5817"/>
    <cellStyle name="Normal 2 3 9" xfId="5818"/>
    <cellStyle name="Normal 2 3 9 2" xfId="5819"/>
    <cellStyle name="Normal 2 3 9 2 2" xfId="5820"/>
    <cellStyle name="Normal 2 3 9 2 2 2" xfId="5821"/>
    <cellStyle name="Normal 2 3 9 2 2 3" xfId="5822"/>
    <cellStyle name="Normal 2 3 9 2 2 4" xfId="5823"/>
    <cellStyle name="Normal 2 3 9 2 3" xfId="5824"/>
    <cellStyle name="Normal 2 3 9 2 3 2" xfId="5825"/>
    <cellStyle name="Normal 2 3 9 2 3 3" xfId="5826"/>
    <cellStyle name="Normal 2 3 9 2 3 4" xfId="5827"/>
    <cellStyle name="Normal 2 3 9 2 4" xfId="5828"/>
    <cellStyle name="Normal 2 3 9 2 5" xfId="5829"/>
    <cellStyle name="Normal 2 3 9 2 6" xfId="5830"/>
    <cellStyle name="Normal 2 3 9 3" xfId="5831"/>
    <cellStyle name="Normal 2 3 9 3 2" xfId="5832"/>
    <cellStyle name="Normal 2 3 9 3 2 2" xfId="5833"/>
    <cellStyle name="Normal 2 3 9 3 2 3" xfId="5834"/>
    <cellStyle name="Normal 2 3 9 3 2 4" xfId="5835"/>
    <cellStyle name="Normal 2 3 9 3 3" xfId="5836"/>
    <cellStyle name="Normal 2 3 9 3 3 2" xfId="5837"/>
    <cellStyle name="Normal 2 3 9 3 3 3" xfId="5838"/>
    <cellStyle name="Normal 2 3 9 3 3 4" xfId="5839"/>
    <cellStyle name="Normal 2 3 9 3 4" xfId="5840"/>
    <cellStyle name="Normal 2 3 9 3 5" xfId="5841"/>
    <cellStyle name="Normal 2 3 9 3 6" xfId="5842"/>
    <cellStyle name="Normal 2 3 9 4" xfId="5843"/>
    <cellStyle name="Normal 2 3 9 4 2" xfId="5844"/>
    <cellStyle name="Normal 2 3 9 4 3" xfId="5845"/>
    <cellStyle name="Normal 2 3 9 4 4" xfId="5846"/>
    <cellStyle name="Normal 2 3 9 5" xfId="5847"/>
    <cellStyle name="Normal 2 3 9 5 2" xfId="5848"/>
    <cellStyle name="Normal 2 3 9 5 3" xfId="5849"/>
    <cellStyle name="Normal 2 3 9 5 4" xfId="5850"/>
    <cellStyle name="Normal 2 3 9 6" xfId="5851"/>
    <cellStyle name="Normal 2 3 9 7" xfId="5852"/>
    <cellStyle name="Normal 2 3 9 8" xfId="5853"/>
    <cellStyle name="Normal 2 4" xfId="5854"/>
    <cellStyle name="Normal 2 4 2" xfId="5855"/>
    <cellStyle name="Normal 2 4 2 2" xfId="5856"/>
    <cellStyle name="Normal 2 4 2 2 2" xfId="5857"/>
    <cellStyle name="Normal 2 4 2 2 2 2" xfId="5858"/>
    <cellStyle name="Normal 2 4 2 2 3" xfId="5859"/>
    <cellStyle name="Normal 2 4 2 3" xfId="5860"/>
    <cellStyle name="Normal 2 4 2 3 2" xfId="5861"/>
    <cellStyle name="Normal 2 4 2 4" xfId="5862"/>
    <cellStyle name="Normal 2 4 3" xfId="5863"/>
    <cellStyle name="Normal 2 4 3 2" xfId="5864"/>
    <cellStyle name="Normal 2 4 3 2 2" xfId="5865"/>
    <cellStyle name="Normal 2 4 3 3" xfId="5866"/>
    <cellStyle name="Normal 2 4 4" xfId="5867"/>
    <cellStyle name="Normal 2 4 4 2" xfId="5868"/>
    <cellStyle name="Normal 2 4 5" xfId="5869"/>
    <cellStyle name="Normal 2 4 6" xfId="5870"/>
    <cellStyle name="Normal 2 5" xfId="5871"/>
    <cellStyle name="Normal 2 5 10" xfId="5872"/>
    <cellStyle name="Normal 2 5 10 2" xfId="5873"/>
    <cellStyle name="Normal 2 5 10 3" xfId="5874"/>
    <cellStyle name="Normal 2 5 10 4" xfId="5875"/>
    <cellStyle name="Normal 2 5 11" xfId="5876"/>
    <cellStyle name="Normal 2 5 11 2" xfId="5877"/>
    <cellStyle name="Normal 2 5 11 3" xfId="5878"/>
    <cellStyle name="Normal 2 5 11 4" xfId="5879"/>
    <cellStyle name="Normal 2 5 12" xfId="5880"/>
    <cellStyle name="Normal 2 5 12 2" xfId="5881"/>
    <cellStyle name="Normal 2 5 13" xfId="5882"/>
    <cellStyle name="Normal 2 5 14" xfId="5883"/>
    <cellStyle name="Normal 2 5 2" xfId="5884"/>
    <cellStyle name="Normal 2 5 2 10" xfId="5885"/>
    <cellStyle name="Normal 2 5 2 10 2" xfId="5886"/>
    <cellStyle name="Normal 2 5 2 10 3" xfId="5887"/>
    <cellStyle name="Normal 2 5 2 10 4" xfId="5888"/>
    <cellStyle name="Normal 2 5 2 10 5" xfId="5889"/>
    <cellStyle name="Normal 2 5 2 11" xfId="5890"/>
    <cellStyle name="Normal 2 5 2 12" xfId="5891"/>
    <cellStyle name="Normal 2 5 2 13" xfId="5892"/>
    <cellStyle name="Normal 2 5 2 2" xfId="5893"/>
    <cellStyle name="Normal 2 5 2 2 10" xfId="5894"/>
    <cellStyle name="Normal 2 5 2 2 11" xfId="5895"/>
    <cellStyle name="Normal 2 5 2 2 12" xfId="5896"/>
    <cellStyle name="Normal 2 5 2 2 2" xfId="5897"/>
    <cellStyle name="Normal 2 5 2 2 2 10" xfId="5898"/>
    <cellStyle name="Normal 2 5 2 2 2 2" xfId="5899"/>
    <cellStyle name="Normal 2 5 2 2 2 2 2" xfId="5900"/>
    <cellStyle name="Normal 2 5 2 2 2 2 2 2" xfId="5901"/>
    <cellStyle name="Normal 2 5 2 2 2 2 2 2 2" xfId="5902"/>
    <cellStyle name="Normal 2 5 2 2 2 2 2 2 3" xfId="5903"/>
    <cellStyle name="Normal 2 5 2 2 2 2 2 2 4" xfId="5904"/>
    <cellStyle name="Normal 2 5 2 2 2 2 2 3" xfId="5905"/>
    <cellStyle name="Normal 2 5 2 2 2 2 2 3 2" xfId="5906"/>
    <cellStyle name="Normal 2 5 2 2 2 2 2 3 3" xfId="5907"/>
    <cellStyle name="Normal 2 5 2 2 2 2 2 3 4" xfId="5908"/>
    <cellStyle name="Normal 2 5 2 2 2 2 2 4" xfId="5909"/>
    <cellStyle name="Normal 2 5 2 2 2 2 2 5" xfId="5910"/>
    <cellStyle name="Normal 2 5 2 2 2 2 2 6" xfId="5911"/>
    <cellStyle name="Normal 2 5 2 2 2 2 3" xfId="5912"/>
    <cellStyle name="Normal 2 5 2 2 2 2 3 2" xfId="5913"/>
    <cellStyle name="Normal 2 5 2 2 2 2 3 2 2" xfId="5914"/>
    <cellStyle name="Normal 2 5 2 2 2 2 3 2 3" xfId="5915"/>
    <cellStyle name="Normal 2 5 2 2 2 2 3 2 4" xfId="5916"/>
    <cellStyle name="Normal 2 5 2 2 2 2 3 3" xfId="5917"/>
    <cellStyle name="Normal 2 5 2 2 2 2 3 3 2" xfId="5918"/>
    <cellStyle name="Normal 2 5 2 2 2 2 3 3 3" xfId="5919"/>
    <cellStyle name="Normal 2 5 2 2 2 2 3 3 4" xfId="5920"/>
    <cellStyle name="Normal 2 5 2 2 2 2 3 4" xfId="5921"/>
    <cellStyle name="Normal 2 5 2 2 2 2 3 5" xfId="5922"/>
    <cellStyle name="Normal 2 5 2 2 2 2 3 6" xfId="5923"/>
    <cellStyle name="Normal 2 5 2 2 2 2 4" xfId="5924"/>
    <cellStyle name="Normal 2 5 2 2 2 2 4 2" xfId="5925"/>
    <cellStyle name="Normal 2 5 2 2 2 2 4 3" xfId="5926"/>
    <cellStyle name="Normal 2 5 2 2 2 2 4 4" xfId="5927"/>
    <cellStyle name="Normal 2 5 2 2 2 2 5" xfId="5928"/>
    <cellStyle name="Normal 2 5 2 2 2 2 5 2" xfId="5929"/>
    <cellStyle name="Normal 2 5 2 2 2 2 5 3" xfId="5930"/>
    <cellStyle name="Normal 2 5 2 2 2 2 5 4" xfId="5931"/>
    <cellStyle name="Normal 2 5 2 2 2 2 6" xfId="5932"/>
    <cellStyle name="Normal 2 5 2 2 2 2 7" xfId="5933"/>
    <cellStyle name="Normal 2 5 2 2 2 2 8" xfId="5934"/>
    <cellStyle name="Normal 2 5 2 2 2 3" xfId="5935"/>
    <cellStyle name="Normal 2 5 2 2 2 3 2" xfId="5936"/>
    <cellStyle name="Normal 2 5 2 2 2 3 2 2" xfId="5937"/>
    <cellStyle name="Normal 2 5 2 2 2 3 2 2 2" xfId="5938"/>
    <cellStyle name="Normal 2 5 2 2 2 3 2 2 3" xfId="5939"/>
    <cellStyle name="Normal 2 5 2 2 2 3 2 2 4" xfId="5940"/>
    <cellStyle name="Normal 2 5 2 2 2 3 2 3" xfId="5941"/>
    <cellStyle name="Normal 2 5 2 2 2 3 2 3 2" xfId="5942"/>
    <cellStyle name="Normal 2 5 2 2 2 3 2 3 3" xfId="5943"/>
    <cellStyle name="Normal 2 5 2 2 2 3 2 3 4" xfId="5944"/>
    <cellStyle name="Normal 2 5 2 2 2 3 2 4" xfId="5945"/>
    <cellStyle name="Normal 2 5 2 2 2 3 2 5" xfId="5946"/>
    <cellStyle name="Normal 2 5 2 2 2 3 2 6" xfId="5947"/>
    <cellStyle name="Normal 2 5 2 2 2 3 3" xfId="5948"/>
    <cellStyle name="Normal 2 5 2 2 2 3 3 2" xfId="5949"/>
    <cellStyle name="Normal 2 5 2 2 2 3 3 2 2" xfId="5950"/>
    <cellStyle name="Normal 2 5 2 2 2 3 3 2 3" xfId="5951"/>
    <cellStyle name="Normal 2 5 2 2 2 3 3 2 4" xfId="5952"/>
    <cellStyle name="Normal 2 5 2 2 2 3 3 3" xfId="5953"/>
    <cellStyle name="Normal 2 5 2 2 2 3 3 3 2" xfId="5954"/>
    <cellStyle name="Normal 2 5 2 2 2 3 3 3 3" xfId="5955"/>
    <cellStyle name="Normal 2 5 2 2 2 3 3 3 4" xfId="5956"/>
    <cellStyle name="Normal 2 5 2 2 2 3 3 4" xfId="5957"/>
    <cellStyle name="Normal 2 5 2 2 2 3 3 5" xfId="5958"/>
    <cellStyle name="Normal 2 5 2 2 2 3 3 6" xfId="5959"/>
    <cellStyle name="Normal 2 5 2 2 2 3 4" xfId="5960"/>
    <cellStyle name="Normal 2 5 2 2 2 3 4 2" xfId="5961"/>
    <cellStyle name="Normal 2 5 2 2 2 3 4 3" xfId="5962"/>
    <cellStyle name="Normal 2 5 2 2 2 3 4 4" xfId="5963"/>
    <cellStyle name="Normal 2 5 2 2 2 3 5" xfId="5964"/>
    <cellStyle name="Normal 2 5 2 2 2 3 5 2" xfId="5965"/>
    <cellStyle name="Normal 2 5 2 2 2 3 5 3" xfId="5966"/>
    <cellStyle name="Normal 2 5 2 2 2 3 5 4" xfId="5967"/>
    <cellStyle name="Normal 2 5 2 2 2 3 6" xfId="5968"/>
    <cellStyle name="Normal 2 5 2 2 2 3 7" xfId="5969"/>
    <cellStyle name="Normal 2 5 2 2 2 3 8" xfId="5970"/>
    <cellStyle name="Normal 2 5 2 2 2 4" xfId="5971"/>
    <cellStyle name="Normal 2 5 2 2 2 4 2" xfId="5972"/>
    <cellStyle name="Normal 2 5 2 2 2 4 2 2" xfId="5973"/>
    <cellStyle name="Normal 2 5 2 2 2 4 2 3" xfId="5974"/>
    <cellStyle name="Normal 2 5 2 2 2 4 2 4" xfId="5975"/>
    <cellStyle name="Normal 2 5 2 2 2 4 3" xfId="5976"/>
    <cellStyle name="Normal 2 5 2 2 2 4 3 2" xfId="5977"/>
    <cellStyle name="Normal 2 5 2 2 2 4 3 3" xfId="5978"/>
    <cellStyle name="Normal 2 5 2 2 2 4 3 4" xfId="5979"/>
    <cellStyle name="Normal 2 5 2 2 2 4 4" xfId="5980"/>
    <cellStyle name="Normal 2 5 2 2 2 4 5" xfId="5981"/>
    <cellStyle name="Normal 2 5 2 2 2 4 6" xfId="5982"/>
    <cellStyle name="Normal 2 5 2 2 2 5" xfId="5983"/>
    <cellStyle name="Normal 2 5 2 2 2 5 2" xfId="5984"/>
    <cellStyle name="Normal 2 5 2 2 2 5 2 2" xfId="5985"/>
    <cellStyle name="Normal 2 5 2 2 2 5 2 3" xfId="5986"/>
    <cellStyle name="Normal 2 5 2 2 2 5 2 4" xfId="5987"/>
    <cellStyle name="Normal 2 5 2 2 2 5 3" xfId="5988"/>
    <cellStyle name="Normal 2 5 2 2 2 5 3 2" xfId="5989"/>
    <cellStyle name="Normal 2 5 2 2 2 5 3 3" xfId="5990"/>
    <cellStyle name="Normal 2 5 2 2 2 5 3 4" xfId="5991"/>
    <cellStyle name="Normal 2 5 2 2 2 5 4" xfId="5992"/>
    <cellStyle name="Normal 2 5 2 2 2 5 5" xfId="5993"/>
    <cellStyle name="Normal 2 5 2 2 2 5 6" xfId="5994"/>
    <cellStyle name="Normal 2 5 2 2 2 6" xfId="5995"/>
    <cellStyle name="Normal 2 5 2 2 2 6 2" xfId="5996"/>
    <cellStyle name="Normal 2 5 2 2 2 6 3" xfId="5997"/>
    <cellStyle name="Normal 2 5 2 2 2 6 4" xfId="5998"/>
    <cellStyle name="Normal 2 5 2 2 2 7" xfId="5999"/>
    <cellStyle name="Normal 2 5 2 2 2 7 2" xfId="6000"/>
    <cellStyle name="Normal 2 5 2 2 2 7 3" xfId="6001"/>
    <cellStyle name="Normal 2 5 2 2 2 7 4" xfId="6002"/>
    <cellStyle name="Normal 2 5 2 2 2 7 5" xfId="6003"/>
    <cellStyle name="Normal 2 5 2 2 2 8" xfId="6004"/>
    <cellStyle name="Normal 2 5 2 2 2 9" xfId="6005"/>
    <cellStyle name="Normal 2 5 2 2 3" xfId="6006"/>
    <cellStyle name="Normal 2 5 2 2 3 2" xfId="6007"/>
    <cellStyle name="Normal 2 5 2 2 3 2 2" xfId="6008"/>
    <cellStyle name="Normal 2 5 2 2 3 2 2 2" xfId="6009"/>
    <cellStyle name="Normal 2 5 2 2 3 2 2 3" xfId="6010"/>
    <cellStyle name="Normal 2 5 2 2 3 2 2 4" xfId="6011"/>
    <cellStyle name="Normal 2 5 2 2 3 2 3" xfId="6012"/>
    <cellStyle name="Normal 2 5 2 2 3 2 3 2" xfId="6013"/>
    <cellStyle name="Normal 2 5 2 2 3 2 3 3" xfId="6014"/>
    <cellStyle name="Normal 2 5 2 2 3 2 3 4" xfId="6015"/>
    <cellStyle name="Normal 2 5 2 2 3 2 4" xfId="6016"/>
    <cellStyle name="Normal 2 5 2 2 3 2 5" xfId="6017"/>
    <cellStyle name="Normal 2 5 2 2 3 2 6" xfId="6018"/>
    <cellStyle name="Normal 2 5 2 2 3 3" xfId="6019"/>
    <cellStyle name="Normal 2 5 2 2 3 3 2" xfId="6020"/>
    <cellStyle name="Normal 2 5 2 2 3 3 2 2" xfId="6021"/>
    <cellStyle name="Normal 2 5 2 2 3 3 2 3" xfId="6022"/>
    <cellStyle name="Normal 2 5 2 2 3 3 2 4" xfId="6023"/>
    <cellStyle name="Normal 2 5 2 2 3 3 3" xfId="6024"/>
    <cellStyle name="Normal 2 5 2 2 3 3 3 2" xfId="6025"/>
    <cellStyle name="Normal 2 5 2 2 3 3 3 3" xfId="6026"/>
    <cellStyle name="Normal 2 5 2 2 3 3 3 4" xfId="6027"/>
    <cellStyle name="Normal 2 5 2 2 3 3 4" xfId="6028"/>
    <cellStyle name="Normal 2 5 2 2 3 3 5" xfId="6029"/>
    <cellStyle name="Normal 2 5 2 2 3 3 6" xfId="6030"/>
    <cellStyle name="Normal 2 5 2 2 3 4" xfId="6031"/>
    <cellStyle name="Normal 2 5 2 2 3 4 2" xfId="6032"/>
    <cellStyle name="Normal 2 5 2 2 3 4 3" xfId="6033"/>
    <cellStyle name="Normal 2 5 2 2 3 4 4" xfId="6034"/>
    <cellStyle name="Normal 2 5 2 2 3 5" xfId="6035"/>
    <cellStyle name="Normal 2 5 2 2 3 5 2" xfId="6036"/>
    <cellStyle name="Normal 2 5 2 2 3 5 3" xfId="6037"/>
    <cellStyle name="Normal 2 5 2 2 3 5 4" xfId="6038"/>
    <cellStyle name="Normal 2 5 2 2 3 6" xfId="6039"/>
    <cellStyle name="Normal 2 5 2 2 3 7" xfId="6040"/>
    <cellStyle name="Normal 2 5 2 2 3 8" xfId="6041"/>
    <cellStyle name="Normal 2 5 2 2 4" xfId="6042"/>
    <cellStyle name="Normal 2 5 2 2 4 2" xfId="6043"/>
    <cellStyle name="Normal 2 5 2 2 4 2 2" xfId="6044"/>
    <cellStyle name="Normal 2 5 2 2 4 2 2 2" xfId="6045"/>
    <cellStyle name="Normal 2 5 2 2 4 2 2 3" xfId="6046"/>
    <cellStyle name="Normal 2 5 2 2 4 2 2 4" xfId="6047"/>
    <cellStyle name="Normal 2 5 2 2 4 2 3" xfId="6048"/>
    <cellStyle name="Normal 2 5 2 2 4 2 3 2" xfId="6049"/>
    <cellStyle name="Normal 2 5 2 2 4 2 3 3" xfId="6050"/>
    <cellStyle name="Normal 2 5 2 2 4 2 3 4" xfId="6051"/>
    <cellStyle name="Normal 2 5 2 2 4 2 4" xfId="6052"/>
    <cellStyle name="Normal 2 5 2 2 4 2 5" xfId="6053"/>
    <cellStyle name="Normal 2 5 2 2 4 2 6" xfId="6054"/>
    <cellStyle name="Normal 2 5 2 2 4 3" xfId="6055"/>
    <cellStyle name="Normal 2 5 2 2 4 3 2" xfId="6056"/>
    <cellStyle name="Normal 2 5 2 2 4 3 2 2" xfId="6057"/>
    <cellStyle name="Normal 2 5 2 2 4 3 2 3" xfId="6058"/>
    <cellStyle name="Normal 2 5 2 2 4 3 2 4" xfId="6059"/>
    <cellStyle name="Normal 2 5 2 2 4 3 3" xfId="6060"/>
    <cellStyle name="Normal 2 5 2 2 4 3 3 2" xfId="6061"/>
    <cellStyle name="Normal 2 5 2 2 4 3 3 3" xfId="6062"/>
    <cellStyle name="Normal 2 5 2 2 4 3 3 4" xfId="6063"/>
    <cellStyle name="Normal 2 5 2 2 4 3 4" xfId="6064"/>
    <cellStyle name="Normal 2 5 2 2 4 3 5" xfId="6065"/>
    <cellStyle name="Normal 2 5 2 2 4 3 6" xfId="6066"/>
    <cellStyle name="Normal 2 5 2 2 4 4" xfId="6067"/>
    <cellStyle name="Normal 2 5 2 2 4 4 2" xfId="6068"/>
    <cellStyle name="Normal 2 5 2 2 4 4 3" xfId="6069"/>
    <cellStyle name="Normal 2 5 2 2 4 4 4" xfId="6070"/>
    <cellStyle name="Normal 2 5 2 2 4 5" xfId="6071"/>
    <cellStyle name="Normal 2 5 2 2 4 5 2" xfId="6072"/>
    <cellStyle name="Normal 2 5 2 2 4 5 3" xfId="6073"/>
    <cellStyle name="Normal 2 5 2 2 4 5 4" xfId="6074"/>
    <cellStyle name="Normal 2 5 2 2 4 6" xfId="6075"/>
    <cellStyle name="Normal 2 5 2 2 4 7" xfId="6076"/>
    <cellStyle name="Normal 2 5 2 2 4 8" xfId="6077"/>
    <cellStyle name="Normal 2 5 2 2 5" xfId="6078"/>
    <cellStyle name="Normal 2 5 2 2 5 2" xfId="6079"/>
    <cellStyle name="Normal 2 5 2 2 5 2 2" xfId="6080"/>
    <cellStyle name="Normal 2 5 2 2 5 2 2 2" xfId="6081"/>
    <cellStyle name="Normal 2 5 2 2 5 2 2 3" xfId="6082"/>
    <cellStyle name="Normal 2 5 2 2 5 2 2 4" xfId="6083"/>
    <cellStyle name="Normal 2 5 2 2 5 2 3" xfId="6084"/>
    <cellStyle name="Normal 2 5 2 2 5 2 3 2" xfId="6085"/>
    <cellStyle name="Normal 2 5 2 2 5 2 3 3" xfId="6086"/>
    <cellStyle name="Normal 2 5 2 2 5 2 3 4" xfId="6087"/>
    <cellStyle name="Normal 2 5 2 2 5 2 4" xfId="6088"/>
    <cellStyle name="Normal 2 5 2 2 5 2 5" xfId="6089"/>
    <cellStyle name="Normal 2 5 2 2 5 2 6" xfId="6090"/>
    <cellStyle name="Normal 2 5 2 2 5 3" xfId="6091"/>
    <cellStyle name="Normal 2 5 2 2 5 3 2" xfId="6092"/>
    <cellStyle name="Normal 2 5 2 2 5 3 2 2" xfId="6093"/>
    <cellStyle name="Normal 2 5 2 2 5 3 2 3" xfId="6094"/>
    <cellStyle name="Normal 2 5 2 2 5 3 2 4" xfId="6095"/>
    <cellStyle name="Normal 2 5 2 2 5 3 3" xfId="6096"/>
    <cellStyle name="Normal 2 5 2 2 5 3 3 2" xfId="6097"/>
    <cellStyle name="Normal 2 5 2 2 5 3 3 3" xfId="6098"/>
    <cellStyle name="Normal 2 5 2 2 5 3 3 4" xfId="6099"/>
    <cellStyle name="Normal 2 5 2 2 5 3 4" xfId="6100"/>
    <cellStyle name="Normal 2 5 2 2 5 3 5" xfId="6101"/>
    <cellStyle name="Normal 2 5 2 2 5 3 6" xfId="6102"/>
    <cellStyle name="Normal 2 5 2 2 5 4" xfId="6103"/>
    <cellStyle name="Normal 2 5 2 2 5 4 2" xfId="6104"/>
    <cellStyle name="Normal 2 5 2 2 5 4 3" xfId="6105"/>
    <cellStyle name="Normal 2 5 2 2 5 4 4" xfId="6106"/>
    <cellStyle name="Normal 2 5 2 2 5 5" xfId="6107"/>
    <cellStyle name="Normal 2 5 2 2 5 5 2" xfId="6108"/>
    <cellStyle name="Normal 2 5 2 2 5 5 3" xfId="6109"/>
    <cellStyle name="Normal 2 5 2 2 5 5 4" xfId="6110"/>
    <cellStyle name="Normal 2 5 2 2 5 6" xfId="6111"/>
    <cellStyle name="Normal 2 5 2 2 5 7" xfId="6112"/>
    <cellStyle name="Normal 2 5 2 2 5 8" xfId="6113"/>
    <cellStyle name="Normal 2 5 2 2 6" xfId="6114"/>
    <cellStyle name="Normal 2 5 2 2 6 2" xfId="6115"/>
    <cellStyle name="Normal 2 5 2 2 6 2 2" xfId="6116"/>
    <cellStyle name="Normal 2 5 2 2 6 2 3" xfId="6117"/>
    <cellStyle name="Normal 2 5 2 2 6 2 4" xfId="6118"/>
    <cellStyle name="Normal 2 5 2 2 6 3" xfId="6119"/>
    <cellStyle name="Normal 2 5 2 2 6 3 2" xfId="6120"/>
    <cellStyle name="Normal 2 5 2 2 6 3 3" xfId="6121"/>
    <cellStyle name="Normal 2 5 2 2 6 3 4" xfId="6122"/>
    <cellStyle name="Normal 2 5 2 2 6 4" xfId="6123"/>
    <cellStyle name="Normal 2 5 2 2 6 5" xfId="6124"/>
    <cellStyle name="Normal 2 5 2 2 6 6" xfId="6125"/>
    <cellStyle name="Normal 2 5 2 2 7" xfId="6126"/>
    <cellStyle name="Normal 2 5 2 2 7 2" xfId="6127"/>
    <cellStyle name="Normal 2 5 2 2 7 2 2" xfId="6128"/>
    <cellStyle name="Normal 2 5 2 2 7 2 3" xfId="6129"/>
    <cellStyle name="Normal 2 5 2 2 7 2 4" xfId="6130"/>
    <cellStyle name="Normal 2 5 2 2 7 3" xfId="6131"/>
    <cellStyle name="Normal 2 5 2 2 7 3 2" xfId="6132"/>
    <cellStyle name="Normal 2 5 2 2 7 3 3" xfId="6133"/>
    <cellStyle name="Normal 2 5 2 2 7 3 4" xfId="6134"/>
    <cellStyle name="Normal 2 5 2 2 7 4" xfId="6135"/>
    <cellStyle name="Normal 2 5 2 2 7 5" xfId="6136"/>
    <cellStyle name="Normal 2 5 2 2 7 6" xfId="6137"/>
    <cellStyle name="Normal 2 5 2 2 8" xfId="6138"/>
    <cellStyle name="Normal 2 5 2 2 8 2" xfId="6139"/>
    <cellStyle name="Normal 2 5 2 2 8 3" xfId="6140"/>
    <cellStyle name="Normal 2 5 2 2 8 4" xfId="6141"/>
    <cellStyle name="Normal 2 5 2 2 9" xfId="6142"/>
    <cellStyle name="Normal 2 5 2 2 9 2" xfId="6143"/>
    <cellStyle name="Normal 2 5 2 2 9 3" xfId="6144"/>
    <cellStyle name="Normal 2 5 2 2 9 4" xfId="6145"/>
    <cellStyle name="Normal 2 5 2 2 9 5" xfId="6146"/>
    <cellStyle name="Normal 2 5 2 3" xfId="6147"/>
    <cellStyle name="Normal 2 5 2 3 10" xfId="6148"/>
    <cellStyle name="Normal 2 5 2 3 2" xfId="6149"/>
    <cellStyle name="Normal 2 5 2 3 2 2" xfId="6150"/>
    <cellStyle name="Normal 2 5 2 3 2 2 2" xfId="6151"/>
    <cellStyle name="Normal 2 5 2 3 2 2 2 2" xfId="6152"/>
    <cellStyle name="Normal 2 5 2 3 2 2 2 3" xfId="6153"/>
    <cellStyle name="Normal 2 5 2 3 2 2 2 4" xfId="6154"/>
    <cellStyle name="Normal 2 5 2 3 2 2 3" xfId="6155"/>
    <cellStyle name="Normal 2 5 2 3 2 2 3 2" xfId="6156"/>
    <cellStyle name="Normal 2 5 2 3 2 2 3 3" xfId="6157"/>
    <cellStyle name="Normal 2 5 2 3 2 2 3 4" xfId="6158"/>
    <cellStyle name="Normal 2 5 2 3 2 2 4" xfId="6159"/>
    <cellStyle name="Normal 2 5 2 3 2 2 5" xfId="6160"/>
    <cellStyle name="Normal 2 5 2 3 2 2 6" xfId="6161"/>
    <cellStyle name="Normal 2 5 2 3 2 3" xfId="6162"/>
    <cellStyle name="Normal 2 5 2 3 2 3 2" xfId="6163"/>
    <cellStyle name="Normal 2 5 2 3 2 3 2 2" xfId="6164"/>
    <cellStyle name="Normal 2 5 2 3 2 3 2 3" xfId="6165"/>
    <cellStyle name="Normal 2 5 2 3 2 3 2 4" xfId="6166"/>
    <cellStyle name="Normal 2 5 2 3 2 3 3" xfId="6167"/>
    <cellStyle name="Normal 2 5 2 3 2 3 3 2" xfId="6168"/>
    <cellStyle name="Normal 2 5 2 3 2 3 3 3" xfId="6169"/>
    <cellStyle name="Normal 2 5 2 3 2 3 3 4" xfId="6170"/>
    <cellStyle name="Normal 2 5 2 3 2 3 4" xfId="6171"/>
    <cellStyle name="Normal 2 5 2 3 2 3 5" xfId="6172"/>
    <cellStyle name="Normal 2 5 2 3 2 3 6" xfId="6173"/>
    <cellStyle name="Normal 2 5 2 3 2 4" xfId="6174"/>
    <cellStyle name="Normal 2 5 2 3 2 4 2" xfId="6175"/>
    <cellStyle name="Normal 2 5 2 3 2 4 3" xfId="6176"/>
    <cellStyle name="Normal 2 5 2 3 2 4 4" xfId="6177"/>
    <cellStyle name="Normal 2 5 2 3 2 5" xfId="6178"/>
    <cellStyle name="Normal 2 5 2 3 2 5 2" xfId="6179"/>
    <cellStyle name="Normal 2 5 2 3 2 5 3" xfId="6180"/>
    <cellStyle name="Normal 2 5 2 3 2 5 4" xfId="6181"/>
    <cellStyle name="Normal 2 5 2 3 2 6" xfId="6182"/>
    <cellStyle name="Normal 2 5 2 3 2 7" xfId="6183"/>
    <cellStyle name="Normal 2 5 2 3 2 8" xfId="6184"/>
    <cellStyle name="Normal 2 5 2 3 3" xfId="6185"/>
    <cellStyle name="Normal 2 5 2 3 3 2" xfId="6186"/>
    <cellStyle name="Normal 2 5 2 3 3 2 2" xfId="6187"/>
    <cellStyle name="Normal 2 5 2 3 3 2 2 2" xfId="6188"/>
    <cellStyle name="Normal 2 5 2 3 3 2 2 3" xfId="6189"/>
    <cellStyle name="Normal 2 5 2 3 3 2 2 4" xfId="6190"/>
    <cellStyle name="Normal 2 5 2 3 3 2 3" xfId="6191"/>
    <cellStyle name="Normal 2 5 2 3 3 2 3 2" xfId="6192"/>
    <cellStyle name="Normal 2 5 2 3 3 2 3 3" xfId="6193"/>
    <cellStyle name="Normal 2 5 2 3 3 2 3 4" xfId="6194"/>
    <cellStyle name="Normal 2 5 2 3 3 2 4" xfId="6195"/>
    <cellStyle name="Normal 2 5 2 3 3 2 5" xfId="6196"/>
    <cellStyle name="Normal 2 5 2 3 3 2 6" xfId="6197"/>
    <cellStyle name="Normal 2 5 2 3 3 3" xfId="6198"/>
    <cellStyle name="Normal 2 5 2 3 3 3 2" xfId="6199"/>
    <cellStyle name="Normal 2 5 2 3 3 3 2 2" xfId="6200"/>
    <cellStyle name="Normal 2 5 2 3 3 3 2 3" xfId="6201"/>
    <cellStyle name="Normal 2 5 2 3 3 3 2 4" xfId="6202"/>
    <cellStyle name="Normal 2 5 2 3 3 3 3" xfId="6203"/>
    <cellStyle name="Normal 2 5 2 3 3 3 3 2" xfId="6204"/>
    <cellStyle name="Normal 2 5 2 3 3 3 3 3" xfId="6205"/>
    <cellStyle name="Normal 2 5 2 3 3 3 3 4" xfId="6206"/>
    <cellStyle name="Normal 2 5 2 3 3 3 4" xfId="6207"/>
    <cellStyle name="Normal 2 5 2 3 3 3 5" xfId="6208"/>
    <cellStyle name="Normal 2 5 2 3 3 3 6" xfId="6209"/>
    <cellStyle name="Normal 2 5 2 3 3 4" xfId="6210"/>
    <cellStyle name="Normal 2 5 2 3 3 4 2" xfId="6211"/>
    <cellStyle name="Normal 2 5 2 3 3 4 3" xfId="6212"/>
    <cellStyle name="Normal 2 5 2 3 3 4 4" xfId="6213"/>
    <cellStyle name="Normal 2 5 2 3 3 5" xfId="6214"/>
    <cellStyle name="Normal 2 5 2 3 3 5 2" xfId="6215"/>
    <cellStyle name="Normal 2 5 2 3 3 5 3" xfId="6216"/>
    <cellStyle name="Normal 2 5 2 3 3 5 4" xfId="6217"/>
    <cellStyle name="Normal 2 5 2 3 3 6" xfId="6218"/>
    <cellStyle name="Normal 2 5 2 3 3 7" xfId="6219"/>
    <cellStyle name="Normal 2 5 2 3 3 8" xfId="6220"/>
    <cellStyle name="Normal 2 5 2 3 4" xfId="6221"/>
    <cellStyle name="Normal 2 5 2 3 4 2" xfId="6222"/>
    <cellStyle name="Normal 2 5 2 3 4 2 2" xfId="6223"/>
    <cellStyle name="Normal 2 5 2 3 4 2 3" xfId="6224"/>
    <cellStyle name="Normal 2 5 2 3 4 2 4" xfId="6225"/>
    <cellStyle name="Normal 2 5 2 3 4 3" xfId="6226"/>
    <cellStyle name="Normal 2 5 2 3 4 3 2" xfId="6227"/>
    <cellStyle name="Normal 2 5 2 3 4 3 3" xfId="6228"/>
    <cellStyle name="Normal 2 5 2 3 4 3 4" xfId="6229"/>
    <cellStyle name="Normal 2 5 2 3 4 4" xfId="6230"/>
    <cellStyle name="Normal 2 5 2 3 4 5" xfId="6231"/>
    <cellStyle name="Normal 2 5 2 3 4 6" xfId="6232"/>
    <cellStyle name="Normal 2 5 2 3 5" xfId="6233"/>
    <cellStyle name="Normal 2 5 2 3 5 2" xfId="6234"/>
    <cellStyle name="Normal 2 5 2 3 5 2 2" xfId="6235"/>
    <cellStyle name="Normal 2 5 2 3 5 2 3" xfId="6236"/>
    <cellStyle name="Normal 2 5 2 3 5 2 4" xfId="6237"/>
    <cellStyle name="Normal 2 5 2 3 5 3" xfId="6238"/>
    <cellStyle name="Normal 2 5 2 3 5 3 2" xfId="6239"/>
    <cellStyle name="Normal 2 5 2 3 5 3 3" xfId="6240"/>
    <cellStyle name="Normal 2 5 2 3 5 3 4" xfId="6241"/>
    <cellStyle name="Normal 2 5 2 3 5 4" xfId="6242"/>
    <cellStyle name="Normal 2 5 2 3 5 5" xfId="6243"/>
    <cellStyle name="Normal 2 5 2 3 5 6" xfId="6244"/>
    <cellStyle name="Normal 2 5 2 3 6" xfId="6245"/>
    <cellStyle name="Normal 2 5 2 3 6 2" xfId="6246"/>
    <cellStyle name="Normal 2 5 2 3 6 3" xfId="6247"/>
    <cellStyle name="Normal 2 5 2 3 6 4" xfId="6248"/>
    <cellStyle name="Normal 2 5 2 3 7" xfId="6249"/>
    <cellStyle name="Normal 2 5 2 3 7 2" xfId="6250"/>
    <cellStyle name="Normal 2 5 2 3 7 3" xfId="6251"/>
    <cellStyle name="Normal 2 5 2 3 7 4" xfId="6252"/>
    <cellStyle name="Normal 2 5 2 3 7 5" xfId="6253"/>
    <cellStyle name="Normal 2 5 2 3 8" xfId="6254"/>
    <cellStyle name="Normal 2 5 2 3 9" xfId="6255"/>
    <cellStyle name="Normal 2 5 2 4" xfId="6256"/>
    <cellStyle name="Normal 2 5 2 4 2" xfId="6257"/>
    <cellStyle name="Normal 2 5 2 4 2 2" xfId="6258"/>
    <cellStyle name="Normal 2 5 2 4 2 2 2" xfId="6259"/>
    <cellStyle name="Normal 2 5 2 4 2 2 3" xfId="6260"/>
    <cellStyle name="Normal 2 5 2 4 2 2 4" xfId="6261"/>
    <cellStyle name="Normal 2 5 2 4 2 3" xfId="6262"/>
    <cellStyle name="Normal 2 5 2 4 2 3 2" xfId="6263"/>
    <cellStyle name="Normal 2 5 2 4 2 3 3" xfId="6264"/>
    <cellStyle name="Normal 2 5 2 4 2 3 4" xfId="6265"/>
    <cellStyle name="Normal 2 5 2 4 2 4" xfId="6266"/>
    <cellStyle name="Normal 2 5 2 4 2 5" xfId="6267"/>
    <cellStyle name="Normal 2 5 2 4 2 6" xfId="6268"/>
    <cellStyle name="Normal 2 5 2 4 3" xfId="6269"/>
    <cellStyle name="Normal 2 5 2 4 3 2" xfId="6270"/>
    <cellStyle name="Normal 2 5 2 4 3 2 2" xfId="6271"/>
    <cellStyle name="Normal 2 5 2 4 3 2 3" xfId="6272"/>
    <cellStyle name="Normal 2 5 2 4 3 2 4" xfId="6273"/>
    <cellStyle name="Normal 2 5 2 4 3 3" xfId="6274"/>
    <cellStyle name="Normal 2 5 2 4 3 3 2" xfId="6275"/>
    <cellStyle name="Normal 2 5 2 4 3 3 3" xfId="6276"/>
    <cellStyle name="Normal 2 5 2 4 3 3 4" xfId="6277"/>
    <cellStyle name="Normal 2 5 2 4 3 4" xfId="6278"/>
    <cellStyle name="Normal 2 5 2 4 3 5" xfId="6279"/>
    <cellStyle name="Normal 2 5 2 4 3 6" xfId="6280"/>
    <cellStyle name="Normal 2 5 2 4 4" xfId="6281"/>
    <cellStyle name="Normal 2 5 2 4 4 2" xfId="6282"/>
    <cellStyle name="Normal 2 5 2 4 4 3" xfId="6283"/>
    <cellStyle name="Normal 2 5 2 4 4 4" xfId="6284"/>
    <cellStyle name="Normal 2 5 2 4 5" xfId="6285"/>
    <cellStyle name="Normal 2 5 2 4 5 2" xfId="6286"/>
    <cellStyle name="Normal 2 5 2 4 5 3" xfId="6287"/>
    <cellStyle name="Normal 2 5 2 4 5 4" xfId="6288"/>
    <cellStyle name="Normal 2 5 2 4 6" xfId="6289"/>
    <cellStyle name="Normal 2 5 2 4 7" xfId="6290"/>
    <cellStyle name="Normal 2 5 2 4 8" xfId="6291"/>
    <cellStyle name="Normal 2 5 2 5" xfId="6292"/>
    <cellStyle name="Normal 2 5 2 5 2" xfId="6293"/>
    <cellStyle name="Normal 2 5 2 5 2 2" xfId="6294"/>
    <cellStyle name="Normal 2 5 2 5 2 2 2" xfId="6295"/>
    <cellStyle name="Normal 2 5 2 5 2 2 3" xfId="6296"/>
    <cellStyle name="Normal 2 5 2 5 2 2 4" xfId="6297"/>
    <cellStyle name="Normal 2 5 2 5 2 3" xfId="6298"/>
    <cellStyle name="Normal 2 5 2 5 2 3 2" xfId="6299"/>
    <cellStyle name="Normal 2 5 2 5 2 3 3" xfId="6300"/>
    <cellStyle name="Normal 2 5 2 5 2 3 4" xfId="6301"/>
    <cellStyle name="Normal 2 5 2 5 2 4" xfId="6302"/>
    <cellStyle name="Normal 2 5 2 5 2 5" xfId="6303"/>
    <cellStyle name="Normal 2 5 2 5 2 6" xfId="6304"/>
    <cellStyle name="Normal 2 5 2 5 3" xfId="6305"/>
    <cellStyle name="Normal 2 5 2 5 3 2" xfId="6306"/>
    <cellStyle name="Normal 2 5 2 5 3 2 2" xfId="6307"/>
    <cellStyle name="Normal 2 5 2 5 3 2 3" xfId="6308"/>
    <cellStyle name="Normal 2 5 2 5 3 2 4" xfId="6309"/>
    <cellStyle name="Normal 2 5 2 5 3 3" xfId="6310"/>
    <cellStyle name="Normal 2 5 2 5 3 3 2" xfId="6311"/>
    <cellStyle name="Normal 2 5 2 5 3 3 3" xfId="6312"/>
    <cellStyle name="Normal 2 5 2 5 3 3 4" xfId="6313"/>
    <cellStyle name="Normal 2 5 2 5 3 4" xfId="6314"/>
    <cellStyle name="Normal 2 5 2 5 3 5" xfId="6315"/>
    <cellStyle name="Normal 2 5 2 5 3 6" xfId="6316"/>
    <cellStyle name="Normal 2 5 2 5 4" xfId="6317"/>
    <cellStyle name="Normal 2 5 2 5 4 2" xfId="6318"/>
    <cellStyle name="Normal 2 5 2 5 4 3" xfId="6319"/>
    <cellStyle name="Normal 2 5 2 5 4 4" xfId="6320"/>
    <cellStyle name="Normal 2 5 2 5 5" xfId="6321"/>
    <cellStyle name="Normal 2 5 2 5 5 2" xfId="6322"/>
    <cellStyle name="Normal 2 5 2 5 5 3" xfId="6323"/>
    <cellStyle name="Normal 2 5 2 5 5 4" xfId="6324"/>
    <cellStyle name="Normal 2 5 2 5 6" xfId="6325"/>
    <cellStyle name="Normal 2 5 2 5 7" xfId="6326"/>
    <cellStyle name="Normal 2 5 2 5 8" xfId="6327"/>
    <cellStyle name="Normal 2 5 2 6" xfId="6328"/>
    <cellStyle name="Normal 2 5 2 6 2" xfId="6329"/>
    <cellStyle name="Normal 2 5 2 6 2 2" xfId="6330"/>
    <cellStyle name="Normal 2 5 2 6 2 2 2" xfId="6331"/>
    <cellStyle name="Normal 2 5 2 6 2 2 3" xfId="6332"/>
    <cellStyle name="Normal 2 5 2 6 2 2 4" xfId="6333"/>
    <cellStyle name="Normal 2 5 2 6 2 3" xfId="6334"/>
    <cellStyle name="Normal 2 5 2 6 2 3 2" xfId="6335"/>
    <cellStyle name="Normal 2 5 2 6 2 3 3" xfId="6336"/>
    <cellStyle name="Normal 2 5 2 6 2 3 4" xfId="6337"/>
    <cellStyle name="Normal 2 5 2 6 2 4" xfId="6338"/>
    <cellStyle name="Normal 2 5 2 6 2 5" xfId="6339"/>
    <cellStyle name="Normal 2 5 2 6 2 6" xfId="6340"/>
    <cellStyle name="Normal 2 5 2 6 3" xfId="6341"/>
    <cellStyle name="Normal 2 5 2 6 3 2" xfId="6342"/>
    <cellStyle name="Normal 2 5 2 6 3 2 2" xfId="6343"/>
    <cellStyle name="Normal 2 5 2 6 3 2 3" xfId="6344"/>
    <cellStyle name="Normal 2 5 2 6 3 2 4" xfId="6345"/>
    <cellStyle name="Normal 2 5 2 6 3 3" xfId="6346"/>
    <cellStyle name="Normal 2 5 2 6 3 3 2" xfId="6347"/>
    <cellStyle name="Normal 2 5 2 6 3 3 3" xfId="6348"/>
    <cellStyle name="Normal 2 5 2 6 3 3 4" xfId="6349"/>
    <cellStyle name="Normal 2 5 2 6 3 4" xfId="6350"/>
    <cellStyle name="Normal 2 5 2 6 3 5" xfId="6351"/>
    <cellStyle name="Normal 2 5 2 6 3 6" xfId="6352"/>
    <cellStyle name="Normal 2 5 2 6 4" xfId="6353"/>
    <cellStyle name="Normal 2 5 2 6 4 2" xfId="6354"/>
    <cellStyle name="Normal 2 5 2 6 4 3" xfId="6355"/>
    <cellStyle name="Normal 2 5 2 6 4 4" xfId="6356"/>
    <cellStyle name="Normal 2 5 2 6 5" xfId="6357"/>
    <cellStyle name="Normal 2 5 2 6 5 2" xfId="6358"/>
    <cellStyle name="Normal 2 5 2 6 5 3" xfId="6359"/>
    <cellStyle name="Normal 2 5 2 6 5 4" xfId="6360"/>
    <cellStyle name="Normal 2 5 2 6 6" xfId="6361"/>
    <cellStyle name="Normal 2 5 2 6 7" xfId="6362"/>
    <cellStyle name="Normal 2 5 2 6 8" xfId="6363"/>
    <cellStyle name="Normal 2 5 2 7" xfId="6364"/>
    <cellStyle name="Normal 2 5 2 7 2" xfId="6365"/>
    <cellStyle name="Normal 2 5 2 7 2 2" xfId="6366"/>
    <cellStyle name="Normal 2 5 2 7 2 3" xfId="6367"/>
    <cellStyle name="Normal 2 5 2 7 2 4" xfId="6368"/>
    <cellStyle name="Normal 2 5 2 7 3" xfId="6369"/>
    <cellStyle name="Normal 2 5 2 7 3 2" xfId="6370"/>
    <cellStyle name="Normal 2 5 2 7 3 3" xfId="6371"/>
    <cellStyle name="Normal 2 5 2 7 3 4" xfId="6372"/>
    <cellStyle name="Normal 2 5 2 7 4" xfId="6373"/>
    <cellStyle name="Normal 2 5 2 7 5" xfId="6374"/>
    <cellStyle name="Normal 2 5 2 7 6" xfId="6375"/>
    <cellStyle name="Normal 2 5 2 8" xfId="6376"/>
    <cellStyle name="Normal 2 5 2 8 2" xfId="6377"/>
    <cellStyle name="Normal 2 5 2 8 2 2" xfId="6378"/>
    <cellStyle name="Normal 2 5 2 8 2 3" xfId="6379"/>
    <cellStyle name="Normal 2 5 2 8 2 4" xfId="6380"/>
    <cellStyle name="Normal 2 5 2 8 3" xfId="6381"/>
    <cellStyle name="Normal 2 5 2 8 3 2" xfId="6382"/>
    <cellStyle name="Normal 2 5 2 8 3 3" xfId="6383"/>
    <cellStyle name="Normal 2 5 2 8 3 4" xfId="6384"/>
    <cellStyle name="Normal 2 5 2 8 4" xfId="6385"/>
    <cellStyle name="Normal 2 5 2 8 5" xfId="6386"/>
    <cellStyle name="Normal 2 5 2 8 6" xfId="6387"/>
    <cellStyle name="Normal 2 5 2 9" xfId="6388"/>
    <cellStyle name="Normal 2 5 2 9 2" xfId="6389"/>
    <cellStyle name="Normal 2 5 2 9 3" xfId="6390"/>
    <cellStyle name="Normal 2 5 2 9 4" xfId="6391"/>
    <cellStyle name="Normal 2 5 3" xfId="6392"/>
    <cellStyle name="Normal 2 5 3 10" xfId="6393"/>
    <cellStyle name="Normal 2 5 3 11" xfId="6394"/>
    <cellStyle name="Normal 2 5 3 12" xfId="6395"/>
    <cellStyle name="Normal 2 5 3 2" xfId="6396"/>
    <cellStyle name="Normal 2 5 3 2 10" xfId="6397"/>
    <cellStyle name="Normal 2 5 3 2 2" xfId="6398"/>
    <cellStyle name="Normal 2 5 3 2 2 2" xfId="6399"/>
    <cellStyle name="Normal 2 5 3 2 2 2 2" xfId="6400"/>
    <cellStyle name="Normal 2 5 3 2 2 2 2 2" xfId="6401"/>
    <cellStyle name="Normal 2 5 3 2 2 2 2 3" xfId="6402"/>
    <cellStyle name="Normal 2 5 3 2 2 2 2 4" xfId="6403"/>
    <cellStyle name="Normal 2 5 3 2 2 2 3" xfId="6404"/>
    <cellStyle name="Normal 2 5 3 2 2 2 3 2" xfId="6405"/>
    <cellStyle name="Normal 2 5 3 2 2 2 3 3" xfId="6406"/>
    <cellStyle name="Normal 2 5 3 2 2 2 3 4" xfId="6407"/>
    <cellStyle name="Normal 2 5 3 2 2 2 4" xfId="6408"/>
    <cellStyle name="Normal 2 5 3 2 2 2 5" xfId="6409"/>
    <cellStyle name="Normal 2 5 3 2 2 2 6" xfId="6410"/>
    <cellStyle name="Normal 2 5 3 2 2 3" xfId="6411"/>
    <cellStyle name="Normal 2 5 3 2 2 3 2" xfId="6412"/>
    <cellStyle name="Normal 2 5 3 2 2 3 2 2" xfId="6413"/>
    <cellStyle name="Normal 2 5 3 2 2 3 2 3" xfId="6414"/>
    <cellStyle name="Normal 2 5 3 2 2 3 2 4" xfId="6415"/>
    <cellStyle name="Normal 2 5 3 2 2 3 3" xfId="6416"/>
    <cellStyle name="Normal 2 5 3 2 2 3 3 2" xfId="6417"/>
    <cellStyle name="Normal 2 5 3 2 2 3 3 3" xfId="6418"/>
    <cellStyle name="Normal 2 5 3 2 2 3 3 4" xfId="6419"/>
    <cellStyle name="Normal 2 5 3 2 2 3 4" xfId="6420"/>
    <cellStyle name="Normal 2 5 3 2 2 3 5" xfId="6421"/>
    <cellStyle name="Normal 2 5 3 2 2 3 6" xfId="6422"/>
    <cellStyle name="Normal 2 5 3 2 2 4" xfId="6423"/>
    <cellStyle name="Normal 2 5 3 2 2 4 2" xfId="6424"/>
    <cellStyle name="Normal 2 5 3 2 2 4 3" xfId="6425"/>
    <cellStyle name="Normal 2 5 3 2 2 4 4" xfId="6426"/>
    <cellStyle name="Normal 2 5 3 2 2 5" xfId="6427"/>
    <cellStyle name="Normal 2 5 3 2 2 5 2" xfId="6428"/>
    <cellStyle name="Normal 2 5 3 2 2 5 3" xfId="6429"/>
    <cellStyle name="Normal 2 5 3 2 2 5 4" xfId="6430"/>
    <cellStyle name="Normal 2 5 3 2 2 6" xfId="6431"/>
    <cellStyle name="Normal 2 5 3 2 2 7" xfId="6432"/>
    <cellStyle name="Normal 2 5 3 2 2 8" xfId="6433"/>
    <cellStyle name="Normal 2 5 3 2 3" xfId="6434"/>
    <cellStyle name="Normal 2 5 3 2 3 2" xfId="6435"/>
    <cellStyle name="Normal 2 5 3 2 3 2 2" xfId="6436"/>
    <cellStyle name="Normal 2 5 3 2 3 2 2 2" xfId="6437"/>
    <cellStyle name="Normal 2 5 3 2 3 2 2 3" xfId="6438"/>
    <cellStyle name="Normal 2 5 3 2 3 2 2 4" xfId="6439"/>
    <cellStyle name="Normal 2 5 3 2 3 2 3" xfId="6440"/>
    <cellStyle name="Normal 2 5 3 2 3 2 3 2" xfId="6441"/>
    <cellStyle name="Normal 2 5 3 2 3 2 3 3" xfId="6442"/>
    <cellStyle name="Normal 2 5 3 2 3 2 3 4" xfId="6443"/>
    <cellStyle name="Normal 2 5 3 2 3 2 4" xfId="6444"/>
    <cellStyle name="Normal 2 5 3 2 3 2 5" xfId="6445"/>
    <cellStyle name="Normal 2 5 3 2 3 2 6" xfId="6446"/>
    <cellStyle name="Normal 2 5 3 2 3 3" xfId="6447"/>
    <cellStyle name="Normal 2 5 3 2 3 3 2" xfId="6448"/>
    <cellStyle name="Normal 2 5 3 2 3 3 2 2" xfId="6449"/>
    <cellStyle name="Normal 2 5 3 2 3 3 2 3" xfId="6450"/>
    <cellStyle name="Normal 2 5 3 2 3 3 2 4" xfId="6451"/>
    <cellStyle name="Normal 2 5 3 2 3 3 3" xfId="6452"/>
    <cellStyle name="Normal 2 5 3 2 3 3 3 2" xfId="6453"/>
    <cellStyle name="Normal 2 5 3 2 3 3 3 3" xfId="6454"/>
    <cellStyle name="Normal 2 5 3 2 3 3 3 4" xfId="6455"/>
    <cellStyle name="Normal 2 5 3 2 3 3 4" xfId="6456"/>
    <cellStyle name="Normal 2 5 3 2 3 3 5" xfId="6457"/>
    <cellStyle name="Normal 2 5 3 2 3 3 6" xfId="6458"/>
    <cellStyle name="Normal 2 5 3 2 3 4" xfId="6459"/>
    <cellStyle name="Normal 2 5 3 2 3 4 2" xfId="6460"/>
    <cellStyle name="Normal 2 5 3 2 3 4 3" xfId="6461"/>
    <cellStyle name="Normal 2 5 3 2 3 4 4" xfId="6462"/>
    <cellStyle name="Normal 2 5 3 2 3 5" xfId="6463"/>
    <cellStyle name="Normal 2 5 3 2 3 5 2" xfId="6464"/>
    <cellStyle name="Normal 2 5 3 2 3 5 3" xfId="6465"/>
    <cellStyle name="Normal 2 5 3 2 3 5 4" xfId="6466"/>
    <cellStyle name="Normal 2 5 3 2 3 6" xfId="6467"/>
    <cellStyle name="Normal 2 5 3 2 3 7" xfId="6468"/>
    <cellStyle name="Normal 2 5 3 2 3 8" xfId="6469"/>
    <cellStyle name="Normal 2 5 3 2 4" xfId="6470"/>
    <cellStyle name="Normal 2 5 3 2 4 2" xfId="6471"/>
    <cellStyle name="Normal 2 5 3 2 4 2 2" xfId="6472"/>
    <cellStyle name="Normal 2 5 3 2 4 2 3" xfId="6473"/>
    <cellStyle name="Normal 2 5 3 2 4 2 4" xfId="6474"/>
    <cellStyle name="Normal 2 5 3 2 4 3" xfId="6475"/>
    <cellStyle name="Normal 2 5 3 2 4 3 2" xfId="6476"/>
    <cellStyle name="Normal 2 5 3 2 4 3 3" xfId="6477"/>
    <cellStyle name="Normal 2 5 3 2 4 3 4" xfId="6478"/>
    <cellStyle name="Normal 2 5 3 2 4 4" xfId="6479"/>
    <cellStyle name="Normal 2 5 3 2 4 5" xfId="6480"/>
    <cellStyle name="Normal 2 5 3 2 4 6" xfId="6481"/>
    <cellStyle name="Normal 2 5 3 2 5" xfId="6482"/>
    <cellStyle name="Normal 2 5 3 2 5 2" xfId="6483"/>
    <cellStyle name="Normal 2 5 3 2 5 2 2" xfId="6484"/>
    <cellStyle name="Normal 2 5 3 2 5 2 3" xfId="6485"/>
    <cellStyle name="Normal 2 5 3 2 5 2 4" xfId="6486"/>
    <cellStyle name="Normal 2 5 3 2 5 3" xfId="6487"/>
    <cellStyle name="Normal 2 5 3 2 5 3 2" xfId="6488"/>
    <cellStyle name="Normal 2 5 3 2 5 3 3" xfId="6489"/>
    <cellStyle name="Normal 2 5 3 2 5 3 4" xfId="6490"/>
    <cellStyle name="Normal 2 5 3 2 5 4" xfId="6491"/>
    <cellStyle name="Normal 2 5 3 2 5 5" xfId="6492"/>
    <cellStyle name="Normal 2 5 3 2 5 6" xfId="6493"/>
    <cellStyle name="Normal 2 5 3 2 6" xfId="6494"/>
    <cellStyle name="Normal 2 5 3 2 6 2" xfId="6495"/>
    <cellStyle name="Normal 2 5 3 2 6 3" xfId="6496"/>
    <cellStyle name="Normal 2 5 3 2 6 4" xfId="6497"/>
    <cellStyle name="Normal 2 5 3 2 7" xfId="6498"/>
    <cellStyle name="Normal 2 5 3 2 7 2" xfId="6499"/>
    <cellStyle name="Normal 2 5 3 2 7 3" xfId="6500"/>
    <cellStyle name="Normal 2 5 3 2 7 4" xfId="6501"/>
    <cellStyle name="Normal 2 5 3 2 7 5" xfId="6502"/>
    <cellStyle name="Normal 2 5 3 2 8" xfId="6503"/>
    <cellStyle name="Normal 2 5 3 2 9" xfId="6504"/>
    <cellStyle name="Normal 2 5 3 3" xfId="6505"/>
    <cellStyle name="Normal 2 5 3 3 2" xfId="6506"/>
    <cellStyle name="Normal 2 5 3 3 2 2" xfId="6507"/>
    <cellStyle name="Normal 2 5 3 3 2 2 2" xfId="6508"/>
    <cellStyle name="Normal 2 5 3 3 2 2 3" xfId="6509"/>
    <cellStyle name="Normal 2 5 3 3 2 2 4" xfId="6510"/>
    <cellStyle name="Normal 2 5 3 3 2 3" xfId="6511"/>
    <cellStyle name="Normal 2 5 3 3 2 3 2" xfId="6512"/>
    <cellStyle name="Normal 2 5 3 3 2 3 3" xfId="6513"/>
    <cellStyle name="Normal 2 5 3 3 2 3 4" xfId="6514"/>
    <cellStyle name="Normal 2 5 3 3 2 4" xfId="6515"/>
    <cellStyle name="Normal 2 5 3 3 2 5" xfId="6516"/>
    <cellStyle name="Normal 2 5 3 3 2 6" xfId="6517"/>
    <cellStyle name="Normal 2 5 3 3 3" xfId="6518"/>
    <cellStyle name="Normal 2 5 3 3 3 2" xfId="6519"/>
    <cellStyle name="Normal 2 5 3 3 3 2 2" xfId="6520"/>
    <cellStyle name="Normal 2 5 3 3 3 2 3" xfId="6521"/>
    <cellStyle name="Normal 2 5 3 3 3 2 4" xfId="6522"/>
    <cellStyle name="Normal 2 5 3 3 3 3" xfId="6523"/>
    <cellStyle name="Normal 2 5 3 3 3 3 2" xfId="6524"/>
    <cellStyle name="Normal 2 5 3 3 3 3 3" xfId="6525"/>
    <cellStyle name="Normal 2 5 3 3 3 3 4" xfId="6526"/>
    <cellStyle name="Normal 2 5 3 3 3 4" xfId="6527"/>
    <cellStyle name="Normal 2 5 3 3 3 5" xfId="6528"/>
    <cellStyle name="Normal 2 5 3 3 3 6" xfId="6529"/>
    <cellStyle name="Normal 2 5 3 3 4" xfId="6530"/>
    <cellStyle name="Normal 2 5 3 3 4 2" xfId="6531"/>
    <cellStyle name="Normal 2 5 3 3 4 3" xfId="6532"/>
    <cellStyle name="Normal 2 5 3 3 4 4" xfId="6533"/>
    <cellStyle name="Normal 2 5 3 3 5" xfId="6534"/>
    <cellStyle name="Normal 2 5 3 3 5 2" xfId="6535"/>
    <cellStyle name="Normal 2 5 3 3 5 3" xfId="6536"/>
    <cellStyle name="Normal 2 5 3 3 5 4" xfId="6537"/>
    <cellStyle name="Normal 2 5 3 3 6" xfId="6538"/>
    <cellStyle name="Normal 2 5 3 3 7" xfId="6539"/>
    <cellStyle name="Normal 2 5 3 3 8" xfId="6540"/>
    <cellStyle name="Normal 2 5 3 4" xfId="6541"/>
    <cellStyle name="Normal 2 5 3 4 2" xfId="6542"/>
    <cellStyle name="Normal 2 5 3 4 2 2" xfId="6543"/>
    <cellStyle name="Normal 2 5 3 4 2 2 2" xfId="6544"/>
    <cellStyle name="Normal 2 5 3 4 2 2 3" xfId="6545"/>
    <cellStyle name="Normal 2 5 3 4 2 2 4" xfId="6546"/>
    <cellStyle name="Normal 2 5 3 4 2 3" xfId="6547"/>
    <cellStyle name="Normal 2 5 3 4 2 3 2" xfId="6548"/>
    <cellStyle name="Normal 2 5 3 4 2 3 3" xfId="6549"/>
    <cellStyle name="Normal 2 5 3 4 2 3 4" xfId="6550"/>
    <cellStyle name="Normal 2 5 3 4 2 4" xfId="6551"/>
    <cellStyle name="Normal 2 5 3 4 2 5" xfId="6552"/>
    <cellStyle name="Normal 2 5 3 4 2 6" xfId="6553"/>
    <cellStyle name="Normal 2 5 3 4 3" xfId="6554"/>
    <cellStyle name="Normal 2 5 3 4 3 2" xfId="6555"/>
    <cellStyle name="Normal 2 5 3 4 3 2 2" xfId="6556"/>
    <cellStyle name="Normal 2 5 3 4 3 2 3" xfId="6557"/>
    <cellStyle name="Normal 2 5 3 4 3 2 4" xfId="6558"/>
    <cellStyle name="Normal 2 5 3 4 3 3" xfId="6559"/>
    <cellStyle name="Normal 2 5 3 4 3 3 2" xfId="6560"/>
    <cellStyle name="Normal 2 5 3 4 3 3 3" xfId="6561"/>
    <cellStyle name="Normal 2 5 3 4 3 3 4" xfId="6562"/>
    <cellStyle name="Normal 2 5 3 4 3 4" xfId="6563"/>
    <cellStyle name="Normal 2 5 3 4 3 5" xfId="6564"/>
    <cellStyle name="Normal 2 5 3 4 3 6" xfId="6565"/>
    <cellStyle name="Normal 2 5 3 4 4" xfId="6566"/>
    <cellStyle name="Normal 2 5 3 4 4 2" xfId="6567"/>
    <cellStyle name="Normal 2 5 3 4 4 3" xfId="6568"/>
    <cellStyle name="Normal 2 5 3 4 4 4" xfId="6569"/>
    <cellStyle name="Normal 2 5 3 4 5" xfId="6570"/>
    <cellStyle name="Normal 2 5 3 4 5 2" xfId="6571"/>
    <cellStyle name="Normal 2 5 3 4 5 3" xfId="6572"/>
    <cellStyle name="Normal 2 5 3 4 5 4" xfId="6573"/>
    <cellStyle name="Normal 2 5 3 4 6" xfId="6574"/>
    <cellStyle name="Normal 2 5 3 4 7" xfId="6575"/>
    <cellStyle name="Normal 2 5 3 4 8" xfId="6576"/>
    <cellStyle name="Normal 2 5 3 5" xfId="6577"/>
    <cellStyle name="Normal 2 5 3 5 2" xfId="6578"/>
    <cellStyle name="Normal 2 5 3 5 2 2" xfId="6579"/>
    <cellStyle name="Normal 2 5 3 5 2 2 2" xfId="6580"/>
    <cellStyle name="Normal 2 5 3 5 2 2 3" xfId="6581"/>
    <cellStyle name="Normal 2 5 3 5 2 2 4" xfId="6582"/>
    <cellStyle name="Normal 2 5 3 5 2 3" xfId="6583"/>
    <cellStyle name="Normal 2 5 3 5 2 3 2" xfId="6584"/>
    <cellStyle name="Normal 2 5 3 5 2 3 3" xfId="6585"/>
    <cellStyle name="Normal 2 5 3 5 2 3 4" xfId="6586"/>
    <cellStyle name="Normal 2 5 3 5 2 4" xfId="6587"/>
    <cellStyle name="Normal 2 5 3 5 2 5" xfId="6588"/>
    <cellStyle name="Normal 2 5 3 5 2 6" xfId="6589"/>
    <cellStyle name="Normal 2 5 3 5 3" xfId="6590"/>
    <cellStyle name="Normal 2 5 3 5 3 2" xfId="6591"/>
    <cellStyle name="Normal 2 5 3 5 3 2 2" xfId="6592"/>
    <cellStyle name="Normal 2 5 3 5 3 2 3" xfId="6593"/>
    <cellStyle name="Normal 2 5 3 5 3 2 4" xfId="6594"/>
    <cellStyle name="Normal 2 5 3 5 3 3" xfId="6595"/>
    <cellStyle name="Normal 2 5 3 5 3 3 2" xfId="6596"/>
    <cellStyle name="Normal 2 5 3 5 3 3 3" xfId="6597"/>
    <cellStyle name="Normal 2 5 3 5 3 3 4" xfId="6598"/>
    <cellStyle name="Normal 2 5 3 5 3 4" xfId="6599"/>
    <cellStyle name="Normal 2 5 3 5 3 5" xfId="6600"/>
    <cellStyle name="Normal 2 5 3 5 3 6" xfId="6601"/>
    <cellStyle name="Normal 2 5 3 5 4" xfId="6602"/>
    <cellStyle name="Normal 2 5 3 5 4 2" xfId="6603"/>
    <cellStyle name="Normal 2 5 3 5 4 3" xfId="6604"/>
    <cellStyle name="Normal 2 5 3 5 4 4" xfId="6605"/>
    <cellStyle name="Normal 2 5 3 5 5" xfId="6606"/>
    <cellStyle name="Normal 2 5 3 5 5 2" xfId="6607"/>
    <cellStyle name="Normal 2 5 3 5 5 3" xfId="6608"/>
    <cellStyle name="Normal 2 5 3 5 5 4" xfId="6609"/>
    <cellStyle name="Normal 2 5 3 5 6" xfId="6610"/>
    <cellStyle name="Normal 2 5 3 5 7" xfId="6611"/>
    <cellStyle name="Normal 2 5 3 5 8" xfId="6612"/>
    <cellStyle name="Normal 2 5 3 6" xfId="6613"/>
    <cellStyle name="Normal 2 5 3 6 2" xfId="6614"/>
    <cellStyle name="Normal 2 5 3 6 2 2" xfId="6615"/>
    <cellStyle name="Normal 2 5 3 6 2 3" xfId="6616"/>
    <cellStyle name="Normal 2 5 3 6 2 4" xfId="6617"/>
    <cellStyle name="Normal 2 5 3 6 3" xfId="6618"/>
    <cellStyle name="Normal 2 5 3 6 3 2" xfId="6619"/>
    <cellStyle name="Normal 2 5 3 6 3 3" xfId="6620"/>
    <cellStyle name="Normal 2 5 3 6 3 4" xfId="6621"/>
    <cellStyle name="Normal 2 5 3 6 4" xfId="6622"/>
    <cellStyle name="Normal 2 5 3 6 5" xfId="6623"/>
    <cellStyle name="Normal 2 5 3 6 6" xfId="6624"/>
    <cellStyle name="Normal 2 5 3 7" xfId="6625"/>
    <cellStyle name="Normal 2 5 3 7 2" xfId="6626"/>
    <cellStyle name="Normal 2 5 3 7 2 2" xfId="6627"/>
    <cellStyle name="Normal 2 5 3 7 2 3" xfId="6628"/>
    <cellStyle name="Normal 2 5 3 7 2 4" xfId="6629"/>
    <cellStyle name="Normal 2 5 3 7 3" xfId="6630"/>
    <cellStyle name="Normal 2 5 3 7 3 2" xfId="6631"/>
    <cellStyle name="Normal 2 5 3 7 3 3" xfId="6632"/>
    <cellStyle name="Normal 2 5 3 7 3 4" xfId="6633"/>
    <cellStyle name="Normal 2 5 3 7 4" xfId="6634"/>
    <cellStyle name="Normal 2 5 3 7 5" xfId="6635"/>
    <cellStyle name="Normal 2 5 3 7 6" xfId="6636"/>
    <cellStyle name="Normal 2 5 3 8" xfId="6637"/>
    <cellStyle name="Normal 2 5 3 8 2" xfId="6638"/>
    <cellStyle name="Normal 2 5 3 8 3" xfId="6639"/>
    <cellStyle name="Normal 2 5 3 8 4" xfId="6640"/>
    <cellStyle name="Normal 2 5 3 9" xfId="6641"/>
    <cellStyle name="Normal 2 5 3 9 2" xfId="6642"/>
    <cellStyle name="Normal 2 5 3 9 3" xfId="6643"/>
    <cellStyle name="Normal 2 5 3 9 4" xfId="6644"/>
    <cellStyle name="Normal 2 5 3 9 5" xfId="6645"/>
    <cellStyle name="Normal 2 5 4" xfId="6646"/>
    <cellStyle name="Normal 2 5 4 10" xfId="6647"/>
    <cellStyle name="Normal 2 5 4 2" xfId="6648"/>
    <cellStyle name="Normal 2 5 4 2 2" xfId="6649"/>
    <cellStyle name="Normal 2 5 4 2 2 2" xfId="6650"/>
    <cellStyle name="Normal 2 5 4 2 2 2 2" xfId="6651"/>
    <cellStyle name="Normal 2 5 4 2 2 2 3" xfId="6652"/>
    <cellStyle name="Normal 2 5 4 2 2 2 4" xfId="6653"/>
    <cellStyle name="Normal 2 5 4 2 2 3" xfId="6654"/>
    <cellStyle name="Normal 2 5 4 2 2 3 2" xfId="6655"/>
    <cellStyle name="Normal 2 5 4 2 2 3 3" xfId="6656"/>
    <cellStyle name="Normal 2 5 4 2 2 3 4" xfId="6657"/>
    <cellStyle name="Normal 2 5 4 2 2 4" xfId="6658"/>
    <cellStyle name="Normal 2 5 4 2 2 5" xfId="6659"/>
    <cellStyle name="Normal 2 5 4 2 2 6" xfId="6660"/>
    <cellStyle name="Normal 2 5 4 2 3" xfId="6661"/>
    <cellStyle name="Normal 2 5 4 2 3 2" xfId="6662"/>
    <cellStyle name="Normal 2 5 4 2 3 2 2" xfId="6663"/>
    <cellStyle name="Normal 2 5 4 2 3 2 3" xfId="6664"/>
    <cellStyle name="Normal 2 5 4 2 3 2 4" xfId="6665"/>
    <cellStyle name="Normal 2 5 4 2 3 3" xfId="6666"/>
    <cellStyle name="Normal 2 5 4 2 3 3 2" xfId="6667"/>
    <cellStyle name="Normal 2 5 4 2 3 3 3" xfId="6668"/>
    <cellStyle name="Normal 2 5 4 2 3 3 4" xfId="6669"/>
    <cellStyle name="Normal 2 5 4 2 3 4" xfId="6670"/>
    <cellStyle name="Normal 2 5 4 2 3 5" xfId="6671"/>
    <cellStyle name="Normal 2 5 4 2 3 6" xfId="6672"/>
    <cellStyle name="Normal 2 5 4 2 4" xfId="6673"/>
    <cellStyle name="Normal 2 5 4 2 4 2" xfId="6674"/>
    <cellStyle name="Normal 2 5 4 2 4 3" xfId="6675"/>
    <cellStyle name="Normal 2 5 4 2 4 4" xfId="6676"/>
    <cellStyle name="Normal 2 5 4 2 5" xfId="6677"/>
    <cellStyle name="Normal 2 5 4 2 5 2" xfId="6678"/>
    <cellStyle name="Normal 2 5 4 2 5 3" xfId="6679"/>
    <cellStyle name="Normal 2 5 4 2 5 4" xfId="6680"/>
    <cellStyle name="Normal 2 5 4 2 6" xfId="6681"/>
    <cellStyle name="Normal 2 5 4 2 7" xfId="6682"/>
    <cellStyle name="Normal 2 5 4 2 8" xfId="6683"/>
    <cellStyle name="Normal 2 5 4 3" xfId="6684"/>
    <cellStyle name="Normal 2 5 4 3 2" xfId="6685"/>
    <cellStyle name="Normal 2 5 4 3 2 2" xfId="6686"/>
    <cellStyle name="Normal 2 5 4 3 2 2 2" xfId="6687"/>
    <cellStyle name="Normal 2 5 4 3 2 2 3" xfId="6688"/>
    <cellStyle name="Normal 2 5 4 3 2 2 4" xfId="6689"/>
    <cellStyle name="Normal 2 5 4 3 2 3" xfId="6690"/>
    <cellStyle name="Normal 2 5 4 3 2 3 2" xfId="6691"/>
    <cellStyle name="Normal 2 5 4 3 2 3 3" xfId="6692"/>
    <cellStyle name="Normal 2 5 4 3 2 3 4" xfId="6693"/>
    <cellStyle name="Normal 2 5 4 3 2 4" xfId="6694"/>
    <cellStyle name="Normal 2 5 4 3 2 5" xfId="6695"/>
    <cellStyle name="Normal 2 5 4 3 2 6" xfId="6696"/>
    <cellStyle name="Normal 2 5 4 3 3" xfId="6697"/>
    <cellStyle name="Normal 2 5 4 3 3 2" xfId="6698"/>
    <cellStyle name="Normal 2 5 4 3 3 2 2" xfId="6699"/>
    <cellStyle name="Normal 2 5 4 3 3 2 3" xfId="6700"/>
    <cellStyle name="Normal 2 5 4 3 3 2 4" xfId="6701"/>
    <cellStyle name="Normal 2 5 4 3 3 3" xfId="6702"/>
    <cellStyle name="Normal 2 5 4 3 3 3 2" xfId="6703"/>
    <cellStyle name="Normal 2 5 4 3 3 3 3" xfId="6704"/>
    <cellStyle name="Normal 2 5 4 3 3 3 4" xfId="6705"/>
    <cellStyle name="Normal 2 5 4 3 3 4" xfId="6706"/>
    <cellStyle name="Normal 2 5 4 3 3 5" xfId="6707"/>
    <cellStyle name="Normal 2 5 4 3 3 6" xfId="6708"/>
    <cellStyle name="Normal 2 5 4 3 4" xfId="6709"/>
    <cellStyle name="Normal 2 5 4 3 4 2" xfId="6710"/>
    <cellStyle name="Normal 2 5 4 3 4 3" xfId="6711"/>
    <cellStyle name="Normal 2 5 4 3 4 4" xfId="6712"/>
    <cellStyle name="Normal 2 5 4 3 5" xfId="6713"/>
    <cellStyle name="Normal 2 5 4 3 5 2" xfId="6714"/>
    <cellStyle name="Normal 2 5 4 3 5 3" xfId="6715"/>
    <cellStyle name="Normal 2 5 4 3 5 4" xfId="6716"/>
    <cellStyle name="Normal 2 5 4 3 6" xfId="6717"/>
    <cellStyle name="Normal 2 5 4 3 7" xfId="6718"/>
    <cellStyle name="Normal 2 5 4 3 8" xfId="6719"/>
    <cellStyle name="Normal 2 5 4 4" xfId="6720"/>
    <cellStyle name="Normal 2 5 4 4 2" xfId="6721"/>
    <cellStyle name="Normal 2 5 4 4 2 2" xfId="6722"/>
    <cellStyle name="Normal 2 5 4 4 2 3" xfId="6723"/>
    <cellStyle name="Normal 2 5 4 4 2 4" xfId="6724"/>
    <cellStyle name="Normal 2 5 4 4 3" xfId="6725"/>
    <cellStyle name="Normal 2 5 4 4 3 2" xfId="6726"/>
    <cellStyle name="Normal 2 5 4 4 3 3" xfId="6727"/>
    <cellStyle name="Normal 2 5 4 4 3 4" xfId="6728"/>
    <cellStyle name="Normal 2 5 4 4 4" xfId="6729"/>
    <cellStyle name="Normal 2 5 4 4 5" xfId="6730"/>
    <cellStyle name="Normal 2 5 4 4 6" xfId="6731"/>
    <cellStyle name="Normal 2 5 4 5" xfId="6732"/>
    <cellStyle name="Normal 2 5 4 5 2" xfId="6733"/>
    <cellStyle name="Normal 2 5 4 5 2 2" xfId="6734"/>
    <cellStyle name="Normal 2 5 4 5 2 3" xfId="6735"/>
    <cellStyle name="Normal 2 5 4 5 2 4" xfId="6736"/>
    <cellStyle name="Normal 2 5 4 5 3" xfId="6737"/>
    <cellStyle name="Normal 2 5 4 5 3 2" xfId="6738"/>
    <cellStyle name="Normal 2 5 4 5 3 3" xfId="6739"/>
    <cellStyle name="Normal 2 5 4 5 3 4" xfId="6740"/>
    <cellStyle name="Normal 2 5 4 5 4" xfId="6741"/>
    <cellStyle name="Normal 2 5 4 5 5" xfId="6742"/>
    <cellStyle name="Normal 2 5 4 5 6" xfId="6743"/>
    <cellStyle name="Normal 2 5 4 6" xfId="6744"/>
    <cellStyle name="Normal 2 5 4 6 2" xfId="6745"/>
    <cellStyle name="Normal 2 5 4 6 3" xfId="6746"/>
    <cellStyle name="Normal 2 5 4 6 4" xfId="6747"/>
    <cellStyle name="Normal 2 5 4 7" xfId="6748"/>
    <cellStyle name="Normal 2 5 4 7 2" xfId="6749"/>
    <cellStyle name="Normal 2 5 4 7 3" xfId="6750"/>
    <cellStyle name="Normal 2 5 4 7 4" xfId="6751"/>
    <cellStyle name="Normal 2 5 4 7 5" xfId="6752"/>
    <cellStyle name="Normal 2 5 4 8" xfId="6753"/>
    <cellStyle name="Normal 2 5 4 9" xfId="6754"/>
    <cellStyle name="Normal 2 5 5" xfId="6755"/>
    <cellStyle name="Normal 2 5 5 2" xfId="6756"/>
    <cellStyle name="Normal 2 5 5 2 2" xfId="6757"/>
    <cellStyle name="Normal 2 5 5 2 2 2" xfId="6758"/>
    <cellStyle name="Normal 2 5 5 2 2 3" xfId="6759"/>
    <cellStyle name="Normal 2 5 5 2 2 4" xfId="6760"/>
    <cellStyle name="Normal 2 5 5 2 3" xfId="6761"/>
    <cellStyle name="Normal 2 5 5 2 3 2" xfId="6762"/>
    <cellStyle name="Normal 2 5 5 2 3 3" xfId="6763"/>
    <cellStyle name="Normal 2 5 5 2 3 4" xfId="6764"/>
    <cellStyle name="Normal 2 5 5 2 4" xfId="6765"/>
    <cellStyle name="Normal 2 5 5 2 5" xfId="6766"/>
    <cellStyle name="Normal 2 5 5 2 6" xfId="6767"/>
    <cellStyle name="Normal 2 5 5 3" xfId="6768"/>
    <cellStyle name="Normal 2 5 5 3 2" xfId="6769"/>
    <cellStyle name="Normal 2 5 5 3 2 2" xfId="6770"/>
    <cellStyle name="Normal 2 5 5 3 2 3" xfId="6771"/>
    <cellStyle name="Normal 2 5 5 3 2 4" xfId="6772"/>
    <cellStyle name="Normal 2 5 5 3 3" xfId="6773"/>
    <cellStyle name="Normal 2 5 5 3 3 2" xfId="6774"/>
    <cellStyle name="Normal 2 5 5 3 3 3" xfId="6775"/>
    <cellStyle name="Normal 2 5 5 3 3 4" xfId="6776"/>
    <cellStyle name="Normal 2 5 5 3 4" xfId="6777"/>
    <cellStyle name="Normal 2 5 5 3 5" xfId="6778"/>
    <cellStyle name="Normal 2 5 5 3 6" xfId="6779"/>
    <cellStyle name="Normal 2 5 5 4" xfId="6780"/>
    <cellStyle name="Normal 2 5 5 4 2" xfId="6781"/>
    <cellStyle name="Normal 2 5 5 4 3" xfId="6782"/>
    <cellStyle name="Normal 2 5 5 4 4" xfId="6783"/>
    <cellStyle name="Normal 2 5 5 5" xfId="6784"/>
    <cellStyle name="Normal 2 5 5 5 2" xfId="6785"/>
    <cellStyle name="Normal 2 5 5 5 3" xfId="6786"/>
    <cellStyle name="Normal 2 5 5 5 4" xfId="6787"/>
    <cellStyle name="Normal 2 5 5 6" xfId="6788"/>
    <cellStyle name="Normal 2 5 5 7" xfId="6789"/>
    <cellStyle name="Normal 2 5 5 8" xfId="6790"/>
    <cellStyle name="Normal 2 5 6" xfId="6791"/>
    <cellStyle name="Normal 2 5 6 2" xfId="6792"/>
    <cellStyle name="Normal 2 5 6 2 2" xfId="6793"/>
    <cellStyle name="Normal 2 5 6 2 2 2" xfId="6794"/>
    <cellStyle name="Normal 2 5 6 2 2 3" xfId="6795"/>
    <cellStyle name="Normal 2 5 6 2 2 4" xfId="6796"/>
    <cellStyle name="Normal 2 5 6 2 3" xfId="6797"/>
    <cellStyle name="Normal 2 5 6 2 3 2" xfId="6798"/>
    <cellStyle name="Normal 2 5 6 2 3 3" xfId="6799"/>
    <cellStyle name="Normal 2 5 6 2 3 4" xfId="6800"/>
    <cellStyle name="Normal 2 5 6 2 4" xfId="6801"/>
    <cellStyle name="Normal 2 5 6 2 5" xfId="6802"/>
    <cellStyle name="Normal 2 5 6 2 6" xfId="6803"/>
    <cellStyle name="Normal 2 5 6 3" xfId="6804"/>
    <cellStyle name="Normal 2 5 6 3 2" xfId="6805"/>
    <cellStyle name="Normal 2 5 6 3 2 2" xfId="6806"/>
    <cellStyle name="Normal 2 5 6 3 2 3" xfId="6807"/>
    <cellStyle name="Normal 2 5 6 3 2 4" xfId="6808"/>
    <cellStyle name="Normal 2 5 6 3 3" xfId="6809"/>
    <cellStyle name="Normal 2 5 6 3 3 2" xfId="6810"/>
    <cellStyle name="Normal 2 5 6 3 3 3" xfId="6811"/>
    <cellStyle name="Normal 2 5 6 3 3 4" xfId="6812"/>
    <cellStyle name="Normal 2 5 6 3 4" xfId="6813"/>
    <cellStyle name="Normal 2 5 6 3 5" xfId="6814"/>
    <cellStyle name="Normal 2 5 6 3 6" xfId="6815"/>
    <cellStyle name="Normal 2 5 6 4" xfId="6816"/>
    <cellStyle name="Normal 2 5 6 4 2" xfId="6817"/>
    <cellStyle name="Normal 2 5 6 4 3" xfId="6818"/>
    <cellStyle name="Normal 2 5 6 4 4" xfId="6819"/>
    <cellStyle name="Normal 2 5 6 5" xfId="6820"/>
    <cellStyle name="Normal 2 5 6 5 2" xfId="6821"/>
    <cellStyle name="Normal 2 5 6 5 3" xfId="6822"/>
    <cellStyle name="Normal 2 5 6 5 4" xfId="6823"/>
    <cellStyle name="Normal 2 5 6 6" xfId="6824"/>
    <cellStyle name="Normal 2 5 6 7" xfId="6825"/>
    <cellStyle name="Normal 2 5 6 8" xfId="6826"/>
    <cellStyle name="Normal 2 5 7" xfId="6827"/>
    <cellStyle name="Normal 2 5 7 2" xfId="6828"/>
    <cellStyle name="Normal 2 5 7 2 2" xfId="6829"/>
    <cellStyle name="Normal 2 5 7 2 2 2" xfId="6830"/>
    <cellStyle name="Normal 2 5 7 2 2 3" xfId="6831"/>
    <cellStyle name="Normal 2 5 7 2 2 4" xfId="6832"/>
    <cellStyle name="Normal 2 5 7 2 3" xfId="6833"/>
    <cellStyle name="Normal 2 5 7 2 3 2" xfId="6834"/>
    <cellStyle name="Normal 2 5 7 2 3 3" xfId="6835"/>
    <cellStyle name="Normal 2 5 7 2 3 4" xfId="6836"/>
    <cellStyle name="Normal 2 5 7 2 4" xfId="6837"/>
    <cellStyle name="Normal 2 5 7 2 5" xfId="6838"/>
    <cellStyle name="Normal 2 5 7 2 6" xfId="6839"/>
    <cellStyle name="Normal 2 5 7 3" xfId="6840"/>
    <cellStyle name="Normal 2 5 7 3 2" xfId="6841"/>
    <cellStyle name="Normal 2 5 7 3 2 2" xfId="6842"/>
    <cellStyle name="Normal 2 5 7 3 2 3" xfId="6843"/>
    <cellStyle name="Normal 2 5 7 3 2 4" xfId="6844"/>
    <cellStyle name="Normal 2 5 7 3 3" xfId="6845"/>
    <cellStyle name="Normal 2 5 7 3 3 2" xfId="6846"/>
    <cellStyle name="Normal 2 5 7 3 3 3" xfId="6847"/>
    <cellStyle name="Normal 2 5 7 3 3 4" xfId="6848"/>
    <cellStyle name="Normal 2 5 7 3 4" xfId="6849"/>
    <cellStyle name="Normal 2 5 7 3 5" xfId="6850"/>
    <cellStyle name="Normal 2 5 7 3 6" xfId="6851"/>
    <cellStyle name="Normal 2 5 7 4" xfId="6852"/>
    <cellStyle name="Normal 2 5 7 4 2" xfId="6853"/>
    <cellStyle name="Normal 2 5 7 4 3" xfId="6854"/>
    <cellStyle name="Normal 2 5 7 4 4" xfId="6855"/>
    <cellStyle name="Normal 2 5 7 5" xfId="6856"/>
    <cellStyle name="Normal 2 5 7 5 2" xfId="6857"/>
    <cellStyle name="Normal 2 5 7 5 3" xfId="6858"/>
    <cellStyle name="Normal 2 5 7 5 4" xfId="6859"/>
    <cellStyle name="Normal 2 5 7 6" xfId="6860"/>
    <cellStyle name="Normal 2 5 7 7" xfId="6861"/>
    <cellStyle name="Normal 2 5 7 8" xfId="6862"/>
    <cellStyle name="Normal 2 5 8" xfId="6863"/>
    <cellStyle name="Normal 2 5 8 2" xfId="6864"/>
    <cellStyle name="Normal 2 5 8 2 2" xfId="6865"/>
    <cellStyle name="Normal 2 5 8 2 3" xfId="6866"/>
    <cellStyle name="Normal 2 5 8 2 4" xfId="6867"/>
    <cellStyle name="Normal 2 5 8 3" xfId="6868"/>
    <cellStyle name="Normal 2 5 8 3 2" xfId="6869"/>
    <cellStyle name="Normal 2 5 8 3 3" xfId="6870"/>
    <cellStyle name="Normal 2 5 8 3 4" xfId="6871"/>
    <cellStyle name="Normal 2 5 8 4" xfId="6872"/>
    <cellStyle name="Normal 2 5 8 5" xfId="6873"/>
    <cellStyle name="Normal 2 5 8 6" xfId="6874"/>
    <cellStyle name="Normal 2 5 9" xfId="6875"/>
    <cellStyle name="Normal 2 5 9 2" xfId="6876"/>
    <cellStyle name="Normal 2 5 9 2 2" xfId="6877"/>
    <cellStyle name="Normal 2 5 9 2 3" xfId="6878"/>
    <cellStyle name="Normal 2 5 9 2 4" xfId="6879"/>
    <cellStyle name="Normal 2 5 9 3" xfId="6880"/>
    <cellStyle name="Normal 2 5 9 3 2" xfId="6881"/>
    <cellStyle name="Normal 2 5 9 3 3" xfId="6882"/>
    <cellStyle name="Normal 2 5 9 3 4" xfId="6883"/>
    <cellStyle name="Normal 2 5 9 4" xfId="6884"/>
    <cellStyle name="Normal 2 5 9 5" xfId="6885"/>
    <cellStyle name="Normal 2 5 9 6" xfId="6886"/>
    <cellStyle name="Normal 2 6" xfId="6887"/>
    <cellStyle name="Normal 2 6 2" xfId="6888"/>
    <cellStyle name="Normal 2 6 2 2" xfId="6889"/>
    <cellStyle name="Normal 2 6 3" xfId="6890"/>
    <cellStyle name="Normal 2 6 4" xfId="6891"/>
    <cellStyle name="Normal 2 6 9" xfId="6892"/>
    <cellStyle name="Normal 2 7" xfId="6893"/>
    <cellStyle name="Normal 2 7 2" xfId="6894"/>
    <cellStyle name="Normal 2 8" xfId="6895"/>
    <cellStyle name="Normal 2 9" xfId="6896"/>
    <cellStyle name="Normal 20" xfId="6897"/>
    <cellStyle name="Normal 20 2" xfId="6898"/>
    <cellStyle name="Normal 21" xfId="6899"/>
    <cellStyle name="Normal 21 2" xfId="6900"/>
    <cellStyle name="Normal 22" xfId="6901"/>
    <cellStyle name="Normal 22 2" xfId="6902"/>
    <cellStyle name="Normal 23" xfId="6903"/>
    <cellStyle name="Normal 23 2" xfId="6904"/>
    <cellStyle name="Normal 23 2 2" xfId="6905"/>
    <cellStyle name="Normal 23 3" xfId="6906"/>
    <cellStyle name="Normal 24" xfId="6907"/>
    <cellStyle name="Normal 24 2" xfId="6908"/>
    <cellStyle name="Normal 24 3" xfId="6909"/>
    <cellStyle name="Normal 25" xfId="6910"/>
    <cellStyle name="Normal 25 2" xfId="6911"/>
    <cellStyle name="Normal 25 2 2" xfId="6912"/>
    <cellStyle name="Normal 25 3" xfId="6913"/>
    <cellStyle name="Normal 26" xfId="6914"/>
    <cellStyle name="Normal 26 2" xfId="6915"/>
    <cellStyle name="Normal 26 2 2" xfId="6916"/>
    <cellStyle name="Normal 26 3" xfId="6917"/>
    <cellStyle name="Normal 27" xfId="6918"/>
    <cellStyle name="Normal 27 2" xfId="6919"/>
    <cellStyle name="Normal 28" xfId="6920"/>
    <cellStyle name="Normal 28 2" xfId="6921"/>
    <cellStyle name="Normal 29" xfId="6922"/>
    <cellStyle name="Normal 29 2" xfId="6923"/>
    <cellStyle name="Normal 3" xfId="5"/>
    <cellStyle name="Normal 3 10" xfId="6924"/>
    <cellStyle name="Normal 3 2" xfId="7"/>
    <cellStyle name="Normal 3 2 10" xfId="6925"/>
    <cellStyle name="Normal 3 2 10 2" xfId="6926"/>
    <cellStyle name="Normal 3 2 10 3" xfId="6927"/>
    <cellStyle name="Normal 3 2 10 4" xfId="6928"/>
    <cellStyle name="Normal 3 2 11" xfId="6929"/>
    <cellStyle name="Normal 3 2 11 2" xfId="6930"/>
    <cellStyle name="Normal 3 2 11 3" xfId="6931"/>
    <cellStyle name="Normal 3 2 11 4" xfId="6932"/>
    <cellStyle name="Normal 3 2 11 5" xfId="6933"/>
    <cellStyle name="Normal 3 2 12" xfId="6934"/>
    <cellStyle name="Normal 3 2 13" xfId="6935"/>
    <cellStyle name="Normal 3 2 14" xfId="6936"/>
    <cellStyle name="Normal 3 2 2" xfId="6937"/>
    <cellStyle name="Normal 3 2 2 10" xfId="6938"/>
    <cellStyle name="Normal 3 2 2 10 2" xfId="6939"/>
    <cellStyle name="Normal 3 2 2 10 3" xfId="6940"/>
    <cellStyle name="Normal 3 2 2 10 4" xfId="6941"/>
    <cellStyle name="Normal 3 2 2 10 5" xfId="6942"/>
    <cellStyle name="Normal 3 2 2 11" xfId="6943"/>
    <cellStyle name="Normal 3 2 2 12" xfId="6944"/>
    <cellStyle name="Normal 3 2 2 13" xfId="6945"/>
    <cellStyle name="Normal 3 2 2 2" xfId="6946"/>
    <cellStyle name="Normal 3 2 2 2 10" xfId="6947"/>
    <cellStyle name="Normal 3 2 2 2 11" xfId="6948"/>
    <cellStyle name="Normal 3 2 2 2 12" xfId="6949"/>
    <cellStyle name="Normal 3 2 2 2 2" xfId="6950"/>
    <cellStyle name="Normal 3 2 2 2 2 10" xfId="6951"/>
    <cellStyle name="Normal 3 2 2 2 2 2" xfId="6952"/>
    <cellStyle name="Normal 3 2 2 2 2 2 2" xfId="6953"/>
    <cellStyle name="Normal 3 2 2 2 2 2 2 2" xfId="6954"/>
    <cellStyle name="Normal 3 2 2 2 2 2 2 2 2" xfId="6955"/>
    <cellStyle name="Normal 3 2 2 2 2 2 2 2 3" xfId="6956"/>
    <cellStyle name="Normal 3 2 2 2 2 2 2 2 4" xfId="6957"/>
    <cellStyle name="Normal 3 2 2 2 2 2 2 3" xfId="6958"/>
    <cellStyle name="Normal 3 2 2 2 2 2 2 3 2" xfId="6959"/>
    <cellStyle name="Normal 3 2 2 2 2 2 2 3 3" xfId="6960"/>
    <cellStyle name="Normal 3 2 2 2 2 2 2 3 4" xfId="6961"/>
    <cellStyle name="Normal 3 2 2 2 2 2 2 4" xfId="6962"/>
    <cellStyle name="Normal 3 2 2 2 2 2 2 5" xfId="6963"/>
    <cellStyle name="Normal 3 2 2 2 2 2 2 6" xfId="6964"/>
    <cellStyle name="Normal 3 2 2 2 2 2 3" xfId="6965"/>
    <cellStyle name="Normal 3 2 2 2 2 2 3 2" xfId="6966"/>
    <cellStyle name="Normal 3 2 2 2 2 2 3 2 2" xfId="6967"/>
    <cellStyle name="Normal 3 2 2 2 2 2 3 2 3" xfId="6968"/>
    <cellStyle name="Normal 3 2 2 2 2 2 3 2 4" xfId="6969"/>
    <cellStyle name="Normal 3 2 2 2 2 2 3 3" xfId="6970"/>
    <cellStyle name="Normal 3 2 2 2 2 2 3 3 2" xfId="6971"/>
    <cellStyle name="Normal 3 2 2 2 2 2 3 3 3" xfId="6972"/>
    <cellStyle name="Normal 3 2 2 2 2 2 3 3 4" xfId="6973"/>
    <cellStyle name="Normal 3 2 2 2 2 2 3 4" xfId="6974"/>
    <cellStyle name="Normal 3 2 2 2 2 2 3 5" xfId="6975"/>
    <cellStyle name="Normal 3 2 2 2 2 2 3 6" xfId="6976"/>
    <cellStyle name="Normal 3 2 2 2 2 2 4" xfId="6977"/>
    <cellStyle name="Normal 3 2 2 2 2 2 4 2" xfId="6978"/>
    <cellStyle name="Normal 3 2 2 2 2 2 4 3" xfId="6979"/>
    <cellStyle name="Normal 3 2 2 2 2 2 4 4" xfId="6980"/>
    <cellStyle name="Normal 3 2 2 2 2 2 5" xfId="6981"/>
    <cellStyle name="Normal 3 2 2 2 2 2 5 2" xfId="6982"/>
    <cellStyle name="Normal 3 2 2 2 2 2 5 3" xfId="6983"/>
    <cellStyle name="Normal 3 2 2 2 2 2 5 4" xfId="6984"/>
    <cellStyle name="Normal 3 2 2 2 2 2 6" xfId="6985"/>
    <cellStyle name="Normal 3 2 2 2 2 2 7" xfId="6986"/>
    <cellStyle name="Normal 3 2 2 2 2 2 8" xfId="6987"/>
    <cellStyle name="Normal 3 2 2 2 2 3" xfId="6988"/>
    <cellStyle name="Normal 3 2 2 2 2 3 2" xfId="6989"/>
    <cellStyle name="Normal 3 2 2 2 2 3 2 2" xfId="6990"/>
    <cellStyle name="Normal 3 2 2 2 2 3 2 2 2" xfId="6991"/>
    <cellStyle name="Normal 3 2 2 2 2 3 2 2 3" xfId="6992"/>
    <cellStyle name="Normal 3 2 2 2 2 3 2 2 4" xfId="6993"/>
    <cellStyle name="Normal 3 2 2 2 2 3 2 3" xfId="6994"/>
    <cellStyle name="Normal 3 2 2 2 2 3 2 3 2" xfId="6995"/>
    <cellStyle name="Normal 3 2 2 2 2 3 2 3 3" xfId="6996"/>
    <cellStyle name="Normal 3 2 2 2 2 3 2 3 4" xfId="6997"/>
    <cellStyle name="Normal 3 2 2 2 2 3 2 4" xfId="6998"/>
    <cellStyle name="Normal 3 2 2 2 2 3 2 5" xfId="6999"/>
    <cellStyle name="Normal 3 2 2 2 2 3 2 6" xfId="7000"/>
    <cellStyle name="Normal 3 2 2 2 2 3 3" xfId="7001"/>
    <cellStyle name="Normal 3 2 2 2 2 3 3 2" xfId="7002"/>
    <cellStyle name="Normal 3 2 2 2 2 3 3 2 2" xfId="7003"/>
    <cellStyle name="Normal 3 2 2 2 2 3 3 2 3" xfId="7004"/>
    <cellStyle name="Normal 3 2 2 2 2 3 3 2 4" xfId="7005"/>
    <cellStyle name="Normal 3 2 2 2 2 3 3 3" xfId="7006"/>
    <cellStyle name="Normal 3 2 2 2 2 3 3 3 2" xfId="7007"/>
    <cellStyle name="Normal 3 2 2 2 2 3 3 3 3" xfId="7008"/>
    <cellStyle name="Normal 3 2 2 2 2 3 3 3 4" xfId="7009"/>
    <cellStyle name="Normal 3 2 2 2 2 3 3 4" xfId="7010"/>
    <cellStyle name="Normal 3 2 2 2 2 3 3 5" xfId="7011"/>
    <cellStyle name="Normal 3 2 2 2 2 3 3 6" xfId="7012"/>
    <cellStyle name="Normal 3 2 2 2 2 3 4" xfId="7013"/>
    <cellStyle name="Normal 3 2 2 2 2 3 4 2" xfId="7014"/>
    <cellStyle name="Normal 3 2 2 2 2 3 4 3" xfId="7015"/>
    <cellStyle name="Normal 3 2 2 2 2 3 4 4" xfId="7016"/>
    <cellStyle name="Normal 3 2 2 2 2 3 5" xfId="7017"/>
    <cellStyle name="Normal 3 2 2 2 2 3 5 2" xfId="7018"/>
    <cellStyle name="Normal 3 2 2 2 2 3 5 3" xfId="7019"/>
    <cellStyle name="Normal 3 2 2 2 2 3 5 4" xfId="7020"/>
    <cellStyle name="Normal 3 2 2 2 2 3 6" xfId="7021"/>
    <cellStyle name="Normal 3 2 2 2 2 3 7" xfId="7022"/>
    <cellStyle name="Normal 3 2 2 2 2 3 8" xfId="7023"/>
    <cellStyle name="Normal 3 2 2 2 2 4" xfId="7024"/>
    <cellStyle name="Normal 3 2 2 2 2 4 2" xfId="7025"/>
    <cellStyle name="Normal 3 2 2 2 2 4 2 2" xfId="7026"/>
    <cellStyle name="Normal 3 2 2 2 2 4 2 3" xfId="7027"/>
    <cellStyle name="Normal 3 2 2 2 2 4 2 4" xfId="7028"/>
    <cellStyle name="Normal 3 2 2 2 2 4 3" xfId="7029"/>
    <cellStyle name="Normal 3 2 2 2 2 4 3 2" xfId="7030"/>
    <cellStyle name="Normal 3 2 2 2 2 4 3 3" xfId="7031"/>
    <cellStyle name="Normal 3 2 2 2 2 4 3 4" xfId="7032"/>
    <cellStyle name="Normal 3 2 2 2 2 4 4" xfId="7033"/>
    <cellStyle name="Normal 3 2 2 2 2 4 5" xfId="7034"/>
    <cellStyle name="Normal 3 2 2 2 2 4 6" xfId="7035"/>
    <cellStyle name="Normal 3 2 2 2 2 5" xfId="7036"/>
    <cellStyle name="Normal 3 2 2 2 2 5 2" xfId="7037"/>
    <cellStyle name="Normal 3 2 2 2 2 5 2 2" xfId="7038"/>
    <cellStyle name="Normal 3 2 2 2 2 5 2 3" xfId="7039"/>
    <cellStyle name="Normal 3 2 2 2 2 5 2 4" xfId="7040"/>
    <cellStyle name="Normal 3 2 2 2 2 5 3" xfId="7041"/>
    <cellStyle name="Normal 3 2 2 2 2 5 3 2" xfId="7042"/>
    <cellStyle name="Normal 3 2 2 2 2 5 3 3" xfId="7043"/>
    <cellStyle name="Normal 3 2 2 2 2 5 3 4" xfId="7044"/>
    <cellStyle name="Normal 3 2 2 2 2 5 4" xfId="7045"/>
    <cellStyle name="Normal 3 2 2 2 2 5 5" xfId="7046"/>
    <cellStyle name="Normal 3 2 2 2 2 5 6" xfId="7047"/>
    <cellStyle name="Normal 3 2 2 2 2 6" xfId="7048"/>
    <cellStyle name="Normal 3 2 2 2 2 6 2" xfId="7049"/>
    <cellStyle name="Normal 3 2 2 2 2 6 3" xfId="7050"/>
    <cellStyle name="Normal 3 2 2 2 2 6 4" xfId="7051"/>
    <cellStyle name="Normal 3 2 2 2 2 7" xfId="7052"/>
    <cellStyle name="Normal 3 2 2 2 2 7 2" xfId="7053"/>
    <cellStyle name="Normal 3 2 2 2 2 7 3" xfId="7054"/>
    <cellStyle name="Normal 3 2 2 2 2 7 4" xfId="7055"/>
    <cellStyle name="Normal 3 2 2 2 2 8" xfId="7056"/>
    <cellStyle name="Normal 3 2 2 2 2 9" xfId="7057"/>
    <cellStyle name="Normal 3 2 2 2 3" xfId="7058"/>
    <cellStyle name="Normal 3 2 2 2 3 2" xfId="7059"/>
    <cellStyle name="Normal 3 2 2 2 3 2 2" xfId="7060"/>
    <cellStyle name="Normal 3 2 2 2 3 2 2 2" xfId="7061"/>
    <cellStyle name="Normal 3 2 2 2 3 2 2 3" xfId="7062"/>
    <cellStyle name="Normal 3 2 2 2 3 2 2 4" xfId="7063"/>
    <cellStyle name="Normal 3 2 2 2 3 2 3" xfId="7064"/>
    <cellStyle name="Normal 3 2 2 2 3 2 3 2" xfId="7065"/>
    <cellStyle name="Normal 3 2 2 2 3 2 3 3" xfId="7066"/>
    <cellStyle name="Normal 3 2 2 2 3 2 3 4" xfId="7067"/>
    <cellStyle name="Normal 3 2 2 2 3 2 4" xfId="7068"/>
    <cellStyle name="Normal 3 2 2 2 3 2 5" xfId="7069"/>
    <cellStyle name="Normal 3 2 2 2 3 2 6" xfId="7070"/>
    <cellStyle name="Normal 3 2 2 2 3 3" xfId="7071"/>
    <cellStyle name="Normal 3 2 2 2 3 3 2" xfId="7072"/>
    <cellStyle name="Normal 3 2 2 2 3 3 2 2" xfId="7073"/>
    <cellStyle name="Normal 3 2 2 2 3 3 2 3" xfId="7074"/>
    <cellStyle name="Normal 3 2 2 2 3 3 2 4" xfId="7075"/>
    <cellStyle name="Normal 3 2 2 2 3 3 3" xfId="7076"/>
    <cellStyle name="Normal 3 2 2 2 3 3 3 2" xfId="7077"/>
    <cellStyle name="Normal 3 2 2 2 3 3 3 3" xfId="7078"/>
    <cellStyle name="Normal 3 2 2 2 3 3 3 4" xfId="7079"/>
    <cellStyle name="Normal 3 2 2 2 3 3 4" xfId="7080"/>
    <cellStyle name="Normal 3 2 2 2 3 3 5" xfId="7081"/>
    <cellStyle name="Normal 3 2 2 2 3 3 6" xfId="7082"/>
    <cellStyle name="Normal 3 2 2 2 3 4" xfId="7083"/>
    <cellStyle name="Normal 3 2 2 2 3 4 2" xfId="7084"/>
    <cellStyle name="Normal 3 2 2 2 3 4 3" xfId="7085"/>
    <cellStyle name="Normal 3 2 2 2 3 4 4" xfId="7086"/>
    <cellStyle name="Normal 3 2 2 2 3 5" xfId="7087"/>
    <cellStyle name="Normal 3 2 2 2 3 5 2" xfId="7088"/>
    <cellStyle name="Normal 3 2 2 2 3 5 3" xfId="7089"/>
    <cellStyle name="Normal 3 2 2 2 3 5 4" xfId="7090"/>
    <cellStyle name="Normal 3 2 2 2 3 6" xfId="7091"/>
    <cellStyle name="Normal 3 2 2 2 3 7" xfId="7092"/>
    <cellStyle name="Normal 3 2 2 2 3 8" xfId="7093"/>
    <cellStyle name="Normal 3 2 2 2 4" xfId="7094"/>
    <cellStyle name="Normal 3 2 2 2 4 2" xfId="7095"/>
    <cellStyle name="Normal 3 2 2 2 4 2 2" xfId="7096"/>
    <cellStyle name="Normal 3 2 2 2 4 2 2 2" xfId="7097"/>
    <cellStyle name="Normal 3 2 2 2 4 2 2 3" xfId="7098"/>
    <cellStyle name="Normal 3 2 2 2 4 2 2 4" xfId="7099"/>
    <cellStyle name="Normal 3 2 2 2 4 2 3" xfId="7100"/>
    <cellStyle name="Normal 3 2 2 2 4 2 3 2" xfId="7101"/>
    <cellStyle name="Normal 3 2 2 2 4 2 3 3" xfId="7102"/>
    <cellStyle name="Normal 3 2 2 2 4 2 3 4" xfId="7103"/>
    <cellStyle name="Normal 3 2 2 2 4 2 4" xfId="7104"/>
    <cellStyle name="Normal 3 2 2 2 4 2 5" xfId="7105"/>
    <cellStyle name="Normal 3 2 2 2 4 2 6" xfId="7106"/>
    <cellStyle name="Normal 3 2 2 2 4 3" xfId="7107"/>
    <cellStyle name="Normal 3 2 2 2 4 3 2" xfId="7108"/>
    <cellStyle name="Normal 3 2 2 2 4 3 2 2" xfId="7109"/>
    <cellStyle name="Normal 3 2 2 2 4 3 2 3" xfId="7110"/>
    <cellStyle name="Normal 3 2 2 2 4 3 2 4" xfId="7111"/>
    <cellStyle name="Normal 3 2 2 2 4 3 3" xfId="7112"/>
    <cellStyle name="Normal 3 2 2 2 4 3 3 2" xfId="7113"/>
    <cellStyle name="Normal 3 2 2 2 4 3 3 3" xfId="7114"/>
    <cellStyle name="Normal 3 2 2 2 4 3 3 4" xfId="7115"/>
    <cellStyle name="Normal 3 2 2 2 4 3 4" xfId="7116"/>
    <cellStyle name="Normal 3 2 2 2 4 3 5" xfId="7117"/>
    <cellStyle name="Normal 3 2 2 2 4 3 6" xfId="7118"/>
    <cellStyle name="Normal 3 2 2 2 4 4" xfId="7119"/>
    <cellStyle name="Normal 3 2 2 2 4 4 2" xfId="7120"/>
    <cellStyle name="Normal 3 2 2 2 4 4 3" xfId="7121"/>
    <cellStyle name="Normal 3 2 2 2 4 4 4" xfId="7122"/>
    <cellStyle name="Normal 3 2 2 2 4 5" xfId="7123"/>
    <cellStyle name="Normal 3 2 2 2 4 5 2" xfId="7124"/>
    <cellStyle name="Normal 3 2 2 2 4 5 3" xfId="7125"/>
    <cellStyle name="Normal 3 2 2 2 4 5 4" xfId="7126"/>
    <cellStyle name="Normal 3 2 2 2 4 6" xfId="7127"/>
    <cellStyle name="Normal 3 2 2 2 4 7" xfId="7128"/>
    <cellStyle name="Normal 3 2 2 2 4 8" xfId="7129"/>
    <cellStyle name="Normal 3 2 2 2 5" xfId="7130"/>
    <cellStyle name="Normal 3 2 2 2 5 2" xfId="7131"/>
    <cellStyle name="Normal 3 2 2 2 5 2 2" xfId="7132"/>
    <cellStyle name="Normal 3 2 2 2 5 2 2 2" xfId="7133"/>
    <cellStyle name="Normal 3 2 2 2 5 2 2 3" xfId="7134"/>
    <cellStyle name="Normal 3 2 2 2 5 2 2 4" xfId="7135"/>
    <cellStyle name="Normal 3 2 2 2 5 2 3" xfId="7136"/>
    <cellStyle name="Normal 3 2 2 2 5 2 3 2" xfId="7137"/>
    <cellStyle name="Normal 3 2 2 2 5 2 3 3" xfId="7138"/>
    <cellStyle name="Normal 3 2 2 2 5 2 3 4" xfId="7139"/>
    <cellStyle name="Normal 3 2 2 2 5 2 4" xfId="7140"/>
    <cellStyle name="Normal 3 2 2 2 5 2 5" xfId="7141"/>
    <cellStyle name="Normal 3 2 2 2 5 2 6" xfId="7142"/>
    <cellStyle name="Normal 3 2 2 2 5 3" xfId="7143"/>
    <cellStyle name="Normal 3 2 2 2 5 3 2" xfId="7144"/>
    <cellStyle name="Normal 3 2 2 2 5 3 2 2" xfId="7145"/>
    <cellStyle name="Normal 3 2 2 2 5 3 2 3" xfId="7146"/>
    <cellStyle name="Normal 3 2 2 2 5 3 2 4" xfId="7147"/>
    <cellStyle name="Normal 3 2 2 2 5 3 3" xfId="7148"/>
    <cellStyle name="Normal 3 2 2 2 5 3 3 2" xfId="7149"/>
    <cellStyle name="Normal 3 2 2 2 5 3 3 3" xfId="7150"/>
    <cellStyle name="Normal 3 2 2 2 5 3 3 4" xfId="7151"/>
    <cellStyle name="Normal 3 2 2 2 5 3 4" xfId="7152"/>
    <cellStyle name="Normal 3 2 2 2 5 3 5" xfId="7153"/>
    <cellStyle name="Normal 3 2 2 2 5 3 6" xfId="7154"/>
    <cellStyle name="Normal 3 2 2 2 5 4" xfId="7155"/>
    <cellStyle name="Normal 3 2 2 2 5 4 2" xfId="7156"/>
    <cellStyle name="Normal 3 2 2 2 5 4 3" xfId="7157"/>
    <cellStyle name="Normal 3 2 2 2 5 4 4" xfId="7158"/>
    <cellStyle name="Normal 3 2 2 2 5 5" xfId="7159"/>
    <cellStyle name="Normal 3 2 2 2 5 5 2" xfId="7160"/>
    <cellStyle name="Normal 3 2 2 2 5 5 3" xfId="7161"/>
    <cellStyle name="Normal 3 2 2 2 5 5 4" xfId="7162"/>
    <cellStyle name="Normal 3 2 2 2 5 6" xfId="7163"/>
    <cellStyle name="Normal 3 2 2 2 5 7" xfId="7164"/>
    <cellStyle name="Normal 3 2 2 2 5 8" xfId="7165"/>
    <cellStyle name="Normal 3 2 2 2 6" xfId="7166"/>
    <cellStyle name="Normal 3 2 2 2 6 2" xfId="7167"/>
    <cellStyle name="Normal 3 2 2 2 6 2 2" xfId="7168"/>
    <cellStyle name="Normal 3 2 2 2 6 2 3" xfId="7169"/>
    <cellStyle name="Normal 3 2 2 2 6 2 4" xfId="7170"/>
    <cellStyle name="Normal 3 2 2 2 6 3" xfId="7171"/>
    <cellStyle name="Normal 3 2 2 2 6 3 2" xfId="7172"/>
    <cellStyle name="Normal 3 2 2 2 6 3 3" xfId="7173"/>
    <cellStyle name="Normal 3 2 2 2 6 3 4" xfId="7174"/>
    <cellStyle name="Normal 3 2 2 2 6 4" xfId="7175"/>
    <cellStyle name="Normal 3 2 2 2 6 5" xfId="7176"/>
    <cellStyle name="Normal 3 2 2 2 6 6" xfId="7177"/>
    <cellStyle name="Normal 3 2 2 2 7" xfId="7178"/>
    <cellStyle name="Normal 3 2 2 2 7 2" xfId="7179"/>
    <cellStyle name="Normal 3 2 2 2 7 2 2" xfId="7180"/>
    <cellStyle name="Normal 3 2 2 2 7 2 3" xfId="7181"/>
    <cellStyle name="Normal 3 2 2 2 7 2 4" xfId="7182"/>
    <cellStyle name="Normal 3 2 2 2 7 3" xfId="7183"/>
    <cellStyle name="Normal 3 2 2 2 7 3 2" xfId="7184"/>
    <cellStyle name="Normal 3 2 2 2 7 3 3" xfId="7185"/>
    <cellStyle name="Normal 3 2 2 2 7 3 4" xfId="7186"/>
    <cellStyle name="Normal 3 2 2 2 7 4" xfId="7187"/>
    <cellStyle name="Normal 3 2 2 2 7 5" xfId="7188"/>
    <cellStyle name="Normal 3 2 2 2 7 6" xfId="7189"/>
    <cellStyle name="Normal 3 2 2 2 8" xfId="7190"/>
    <cellStyle name="Normal 3 2 2 2 8 2" xfId="7191"/>
    <cellStyle name="Normal 3 2 2 2 8 3" xfId="7192"/>
    <cellStyle name="Normal 3 2 2 2 8 4" xfId="7193"/>
    <cellStyle name="Normal 3 2 2 2 9" xfId="7194"/>
    <cellStyle name="Normal 3 2 2 2 9 2" xfId="7195"/>
    <cellStyle name="Normal 3 2 2 2 9 3" xfId="7196"/>
    <cellStyle name="Normal 3 2 2 2 9 4" xfId="7197"/>
    <cellStyle name="Normal 3 2 2 3" xfId="7198"/>
    <cellStyle name="Normal 3 2 2 3 10" xfId="7199"/>
    <cellStyle name="Normal 3 2 2 3 2" xfId="7200"/>
    <cellStyle name="Normal 3 2 2 3 2 2" xfId="7201"/>
    <cellStyle name="Normal 3 2 2 3 2 2 2" xfId="7202"/>
    <cellStyle name="Normal 3 2 2 3 2 2 2 2" xfId="7203"/>
    <cellStyle name="Normal 3 2 2 3 2 2 2 3" xfId="7204"/>
    <cellStyle name="Normal 3 2 2 3 2 2 2 4" xfId="7205"/>
    <cellStyle name="Normal 3 2 2 3 2 2 3" xfId="7206"/>
    <cellStyle name="Normal 3 2 2 3 2 2 3 2" xfId="7207"/>
    <cellStyle name="Normal 3 2 2 3 2 2 3 3" xfId="7208"/>
    <cellStyle name="Normal 3 2 2 3 2 2 3 4" xfId="7209"/>
    <cellStyle name="Normal 3 2 2 3 2 2 4" xfId="7210"/>
    <cellStyle name="Normal 3 2 2 3 2 2 5" xfId="7211"/>
    <cellStyle name="Normal 3 2 2 3 2 2 6" xfId="7212"/>
    <cellStyle name="Normal 3 2 2 3 2 3" xfId="7213"/>
    <cellStyle name="Normal 3 2 2 3 2 3 2" xfId="7214"/>
    <cellStyle name="Normal 3 2 2 3 2 3 2 2" xfId="7215"/>
    <cellStyle name="Normal 3 2 2 3 2 3 2 3" xfId="7216"/>
    <cellStyle name="Normal 3 2 2 3 2 3 2 4" xfId="7217"/>
    <cellStyle name="Normal 3 2 2 3 2 3 3" xfId="7218"/>
    <cellStyle name="Normal 3 2 2 3 2 3 3 2" xfId="7219"/>
    <cellStyle name="Normal 3 2 2 3 2 3 3 3" xfId="7220"/>
    <cellStyle name="Normal 3 2 2 3 2 3 3 4" xfId="7221"/>
    <cellStyle name="Normal 3 2 2 3 2 3 4" xfId="7222"/>
    <cellStyle name="Normal 3 2 2 3 2 3 5" xfId="7223"/>
    <cellStyle name="Normal 3 2 2 3 2 3 6" xfId="7224"/>
    <cellStyle name="Normal 3 2 2 3 2 4" xfId="7225"/>
    <cellStyle name="Normal 3 2 2 3 2 4 2" xfId="7226"/>
    <cellStyle name="Normal 3 2 2 3 2 4 3" xfId="7227"/>
    <cellStyle name="Normal 3 2 2 3 2 4 4" xfId="7228"/>
    <cellStyle name="Normal 3 2 2 3 2 5" xfId="7229"/>
    <cellStyle name="Normal 3 2 2 3 2 5 2" xfId="7230"/>
    <cellStyle name="Normal 3 2 2 3 2 5 3" xfId="7231"/>
    <cellStyle name="Normal 3 2 2 3 2 5 4" xfId="7232"/>
    <cellStyle name="Normal 3 2 2 3 2 6" xfId="7233"/>
    <cellStyle name="Normal 3 2 2 3 2 7" xfId="7234"/>
    <cellStyle name="Normal 3 2 2 3 2 8" xfId="7235"/>
    <cellStyle name="Normal 3 2 2 3 3" xfId="7236"/>
    <cellStyle name="Normal 3 2 2 3 3 2" xfId="7237"/>
    <cellStyle name="Normal 3 2 2 3 3 2 2" xfId="7238"/>
    <cellStyle name="Normal 3 2 2 3 3 2 2 2" xfId="7239"/>
    <cellStyle name="Normal 3 2 2 3 3 2 2 3" xfId="7240"/>
    <cellStyle name="Normal 3 2 2 3 3 2 2 4" xfId="7241"/>
    <cellStyle name="Normal 3 2 2 3 3 2 3" xfId="7242"/>
    <cellStyle name="Normal 3 2 2 3 3 2 3 2" xfId="7243"/>
    <cellStyle name="Normal 3 2 2 3 3 2 3 3" xfId="7244"/>
    <cellStyle name="Normal 3 2 2 3 3 2 3 4" xfId="7245"/>
    <cellStyle name="Normal 3 2 2 3 3 2 4" xfId="7246"/>
    <cellStyle name="Normal 3 2 2 3 3 2 5" xfId="7247"/>
    <cellStyle name="Normal 3 2 2 3 3 2 6" xfId="7248"/>
    <cellStyle name="Normal 3 2 2 3 3 3" xfId="7249"/>
    <cellStyle name="Normal 3 2 2 3 3 3 2" xfId="7250"/>
    <cellStyle name="Normal 3 2 2 3 3 3 2 2" xfId="7251"/>
    <cellStyle name="Normal 3 2 2 3 3 3 2 3" xfId="7252"/>
    <cellStyle name="Normal 3 2 2 3 3 3 2 4" xfId="7253"/>
    <cellStyle name="Normal 3 2 2 3 3 3 3" xfId="7254"/>
    <cellStyle name="Normal 3 2 2 3 3 3 3 2" xfId="7255"/>
    <cellStyle name="Normal 3 2 2 3 3 3 3 3" xfId="7256"/>
    <cellStyle name="Normal 3 2 2 3 3 3 3 4" xfId="7257"/>
    <cellStyle name="Normal 3 2 2 3 3 3 4" xfId="7258"/>
    <cellStyle name="Normal 3 2 2 3 3 3 5" xfId="7259"/>
    <cellStyle name="Normal 3 2 2 3 3 3 6" xfId="7260"/>
    <cellStyle name="Normal 3 2 2 3 3 4" xfId="7261"/>
    <cellStyle name="Normal 3 2 2 3 3 4 2" xfId="7262"/>
    <cellStyle name="Normal 3 2 2 3 3 4 3" xfId="7263"/>
    <cellStyle name="Normal 3 2 2 3 3 4 4" xfId="7264"/>
    <cellStyle name="Normal 3 2 2 3 3 5" xfId="7265"/>
    <cellStyle name="Normal 3 2 2 3 3 5 2" xfId="7266"/>
    <cellStyle name="Normal 3 2 2 3 3 5 3" xfId="7267"/>
    <cellStyle name="Normal 3 2 2 3 3 5 4" xfId="7268"/>
    <cellStyle name="Normal 3 2 2 3 3 6" xfId="7269"/>
    <cellStyle name="Normal 3 2 2 3 3 7" xfId="7270"/>
    <cellStyle name="Normal 3 2 2 3 3 8" xfId="7271"/>
    <cellStyle name="Normal 3 2 2 3 4" xfId="7272"/>
    <cellStyle name="Normal 3 2 2 3 4 2" xfId="7273"/>
    <cellStyle name="Normal 3 2 2 3 4 2 2" xfId="7274"/>
    <cellStyle name="Normal 3 2 2 3 4 2 3" xfId="7275"/>
    <cellStyle name="Normal 3 2 2 3 4 2 4" xfId="7276"/>
    <cellStyle name="Normal 3 2 2 3 4 3" xfId="7277"/>
    <cellStyle name="Normal 3 2 2 3 4 3 2" xfId="7278"/>
    <cellStyle name="Normal 3 2 2 3 4 3 3" xfId="7279"/>
    <cellStyle name="Normal 3 2 2 3 4 3 4" xfId="7280"/>
    <cellStyle name="Normal 3 2 2 3 4 4" xfId="7281"/>
    <cellStyle name="Normal 3 2 2 3 4 5" xfId="7282"/>
    <cellStyle name="Normal 3 2 2 3 4 6" xfId="7283"/>
    <cellStyle name="Normal 3 2 2 3 5" xfId="7284"/>
    <cellStyle name="Normal 3 2 2 3 5 2" xfId="7285"/>
    <cellStyle name="Normal 3 2 2 3 5 2 2" xfId="7286"/>
    <cellStyle name="Normal 3 2 2 3 5 2 3" xfId="7287"/>
    <cellStyle name="Normal 3 2 2 3 5 2 4" xfId="7288"/>
    <cellStyle name="Normal 3 2 2 3 5 3" xfId="7289"/>
    <cellStyle name="Normal 3 2 2 3 5 3 2" xfId="7290"/>
    <cellStyle name="Normal 3 2 2 3 5 3 3" xfId="7291"/>
    <cellStyle name="Normal 3 2 2 3 5 3 4" xfId="7292"/>
    <cellStyle name="Normal 3 2 2 3 5 4" xfId="7293"/>
    <cellStyle name="Normal 3 2 2 3 5 5" xfId="7294"/>
    <cellStyle name="Normal 3 2 2 3 5 6" xfId="7295"/>
    <cellStyle name="Normal 3 2 2 3 6" xfId="7296"/>
    <cellStyle name="Normal 3 2 2 3 6 2" xfId="7297"/>
    <cellStyle name="Normal 3 2 2 3 6 3" xfId="7298"/>
    <cellStyle name="Normal 3 2 2 3 6 4" xfId="7299"/>
    <cellStyle name="Normal 3 2 2 3 7" xfId="7300"/>
    <cellStyle name="Normal 3 2 2 3 7 2" xfId="7301"/>
    <cellStyle name="Normal 3 2 2 3 7 3" xfId="7302"/>
    <cellStyle name="Normal 3 2 2 3 7 4" xfId="7303"/>
    <cellStyle name="Normal 3 2 2 3 8" xfId="7304"/>
    <cellStyle name="Normal 3 2 2 3 9" xfId="7305"/>
    <cellStyle name="Normal 3 2 2 4" xfId="7306"/>
    <cellStyle name="Normal 3 2 2 4 2" xfId="7307"/>
    <cellStyle name="Normal 3 2 2 4 2 2" xfId="7308"/>
    <cellStyle name="Normal 3 2 2 4 2 2 2" xfId="7309"/>
    <cellStyle name="Normal 3 2 2 4 2 2 3" xfId="7310"/>
    <cellStyle name="Normal 3 2 2 4 2 2 4" xfId="7311"/>
    <cellStyle name="Normal 3 2 2 4 2 3" xfId="7312"/>
    <cellStyle name="Normal 3 2 2 4 2 3 2" xfId="7313"/>
    <cellStyle name="Normal 3 2 2 4 2 3 3" xfId="7314"/>
    <cellStyle name="Normal 3 2 2 4 2 3 4" xfId="7315"/>
    <cellStyle name="Normal 3 2 2 4 2 4" xfId="7316"/>
    <cellStyle name="Normal 3 2 2 4 2 5" xfId="7317"/>
    <cellStyle name="Normal 3 2 2 4 2 6" xfId="7318"/>
    <cellStyle name="Normal 3 2 2 4 3" xfId="7319"/>
    <cellStyle name="Normal 3 2 2 4 3 2" xfId="7320"/>
    <cellStyle name="Normal 3 2 2 4 3 2 2" xfId="7321"/>
    <cellStyle name="Normal 3 2 2 4 3 2 3" xfId="7322"/>
    <cellStyle name="Normal 3 2 2 4 3 2 4" xfId="7323"/>
    <cellStyle name="Normal 3 2 2 4 3 3" xfId="7324"/>
    <cellStyle name="Normal 3 2 2 4 3 3 2" xfId="7325"/>
    <cellStyle name="Normal 3 2 2 4 3 3 3" xfId="7326"/>
    <cellStyle name="Normal 3 2 2 4 3 3 4" xfId="7327"/>
    <cellStyle name="Normal 3 2 2 4 3 4" xfId="7328"/>
    <cellStyle name="Normal 3 2 2 4 3 5" xfId="7329"/>
    <cellStyle name="Normal 3 2 2 4 3 6" xfId="7330"/>
    <cellStyle name="Normal 3 2 2 4 4" xfId="7331"/>
    <cellStyle name="Normal 3 2 2 4 4 2" xfId="7332"/>
    <cellStyle name="Normal 3 2 2 4 4 3" xfId="7333"/>
    <cellStyle name="Normal 3 2 2 4 4 4" xfId="7334"/>
    <cellStyle name="Normal 3 2 2 4 5" xfId="7335"/>
    <cellStyle name="Normal 3 2 2 4 5 2" xfId="7336"/>
    <cellStyle name="Normal 3 2 2 4 5 3" xfId="7337"/>
    <cellStyle name="Normal 3 2 2 4 5 4" xfId="7338"/>
    <cellStyle name="Normal 3 2 2 4 6" xfId="7339"/>
    <cellStyle name="Normal 3 2 2 4 7" xfId="7340"/>
    <cellStyle name="Normal 3 2 2 4 8" xfId="7341"/>
    <cellStyle name="Normal 3 2 2 5" xfId="7342"/>
    <cellStyle name="Normal 3 2 2 5 2" xfId="7343"/>
    <cellStyle name="Normal 3 2 2 5 2 2" xfId="7344"/>
    <cellStyle name="Normal 3 2 2 5 2 2 2" xfId="7345"/>
    <cellStyle name="Normal 3 2 2 5 2 2 3" xfId="7346"/>
    <cellStyle name="Normal 3 2 2 5 2 2 4" xfId="7347"/>
    <cellStyle name="Normal 3 2 2 5 2 3" xfId="7348"/>
    <cellStyle name="Normal 3 2 2 5 2 3 2" xfId="7349"/>
    <cellStyle name="Normal 3 2 2 5 2 3 3" xfId="7350"/>
    <cellStyle name="Normal 3 2 2 5 2 3 4" xfId="7351"/>
    <cellStyle name="Normal 3 2 2 5 2 4" xfId="7352"/>
    <cellStyle name="Normal 3 2 2 5 2 5" xfId="7353"/>
    <cellStyle name="Normal 3 2 2 5 2 6" xfId="7354"/>
    <cellStyle name="Normal 3 2 2 5 3" xfId="7355"/>
    <cellStyle name="Normal 3 2 2 5 3 2" xfId="7356"/>
    <cellStyle name="Normal 3 2 2 5 3 2 2" xfId="7357"/>
    <cellStyle name="Normal 3 2 2 5 3 2 3" xfId="7358"/>
    <cellStyle name="Normal 3 2 2 5 3 2 4" xfId="7359"/>
    <cellStyle name="Normal 3 2 2 5 3 3" xfId="7360"/>
    <cellStyle name="Normal 3 2 2 5 3 3 2" xfId="7361"/>
    <cellStyle name="Normal 3 2 2 5 3 3 3" xfId="7362"/>
    <cellStyle name="Normal 3 2 2 5 3 3 4" xfId="7363"/>
    <cellStyle name="Normal 3 2 2 5 3 4" xfId="7364"/>
    <cellStyle name="Normal 3 2 2 5 3 5" xfId="7365"/>
    <cellStyle name="Normal 3 2 2 5 3 6" xfId="7366"/>
    <cellStyle name="Normal 3 2 2 5 4" xfId="7367"/>
    <cellStyle name="Normal 3 2 2 5 4 2" xfId="7368"/>
    <cellStyle name="Normal 3 2 2 5 4 3" xfId="7369"/>
    <cellStyle name="Normal 3 2 2 5 4 4" xfId="7370"/>
    <cellStyle name="Normal 3 2 2 5 5" xfId="7371"/>
    <cellStyle name="Normal 3 2 2 5 5 2" xfId="7372"/>
    <cellStyle name="Normal 3 2 2 5 5 3" xfId="7373"/>
    <cellStyle name="Normal 3 2 2 5 5 4" xfId="7374"/>
    <cellStyle name="Normal 3 2 2 5 6" xfId="7375"/>
    <cellStyle name="Normal 3 2 2 5 7" xfId="7376"/>
    <cellStyle name="Normal 3 2 2 5 8" xfId="7377"/>
    <cellStyle name="Normal 3 2 2 6" xfId="7378"/>
    <cellStyle name="Normal 3 2 2 6 2" xfId="7379"/>
    <cellStyle name="Normal 3 2 2 6 2 2" xfId="7380"/>
    <cellStyle name="Normal 3 2 2 6 2 2 2" xfId="7381"/>
    <cellStyle name="Normal 3 2 2 6 2 2 3" xfId="7382"/>
    <cellStyle name="Normal 3 2 2 6 2 2 4" xfId="7383"/>
    <cellStyle name="Normal 3 2 2 6 2 3" xfId="7384"/>
    <cellStyle name="Normal 3 2 2 6 2 3 2" xfId="7385"/>
    <cellStyle name="Normal 3 2 2 6 2 3 3" xfId="7386"/>
    <cellStyle name="Normal 3 2 2 6 2 3 4" xfId="7387"/>
    <cellStyle name="Normal 3 2 2 6 2 4" xfId="7388"/>
    <cellStyle name="Normal 3 2 2 6 2 5" xfId="7389"/>
    <cellStyle name="Normal 3 2 2 6 2 6" xfId="7390"/>
    <cellStyle name="Normal 3 2 2 6 3" xfId="7391"/>
    <cellStyle name="Normal 3 2 2 6 3 2" xfId="7392"/>
    <cellStyle name="Normal 3 2 2 6 3 2 2" xfId="7393"/>
    <cellStyle name="Normal 3 2 2 6 3 2 3" xfId="7394"/>
    <cellStyle name="Normal 3 2 2 6 3 2 4" xfId="7395"/>
    <cellStyle name="Normal 3 2 2 6 3 3" xfId="7396"/>
    <cellStyle name="Normal 3 2 2 6 3 3 2" xfId="7397"/>
    <cellStyle name="Normal 3 2 2 6 3 3 3" xfId="7398"/>
    <cellStyle name="Normal 3 2 2 6 3 3 4" xfId="7399"/>
    <cellStyle name="Normal 3 2 2 6 3 4" xfId="7400"/>
    <cellStyle name="Normal 3 2 2 6 3 5" xfId="7401"/>
    <cellStyle name="Normal 3 2 2 6 3 6" xfId="7402"/>
    <cellStyle name="Normal 3 2 2 6 4" xfId="7403"/>
    <cellStyle name="Normal 3 2 2 6 4 2" xfId="7404"/>
    <cellStyle name="Normal 3 2 2 6 4 3" xfId="7405"/>
    <cellStyle name="Normal 3 2 2 6 4 4" xfId="7406"/>
    <cellStyle name="Normal 3 2 2 6 5" xfId="7407"/>
    <cellStyle name="Normal 3 2 2 6 5 2" xfId="7408"/>
    <cellStyle name="Normal 3 2 2 6 5 3" xfId="7409"/>
    <cellStyle name="Normal 3 2 2 6 5 4" xfId="7410"/>
    <cellStyle name="Normal 3 2 2 6 6" xfId="7411"/>
    <cellStyle name="Normal 3 2 2 6 7" xfId="7412"/>
    <cellStyle name="Normal 3 2 2 6 8" xfId="7413"/>
    <cellStyle name="Normal 3 2 2 7" xfId="7414"/>
    <cellStyle name="Normal 3 2 2 7 2" xfId="7415"/>
    <cellStyle name="Normal 3 2 2 7 2 2" xfId="7416"/>
    <cellStyle name="Normal 3 2 2 7 2 3" xfId="7417"/>
    <cellStyle name="Normal 3 2 2 7 2 4" xfId="7418"/>
    <cellStyle name="Normal 3 2 2 7 3" xfId="7419"/>
    <cellStyle name="Normal 3 2 2 7 3 2" xfId="7420"/>
    <cellStyle name="Normal 3 2 2 7 3 3" xfId="7421"/>
    <cellStyle name="Normal 3 2 2 7 3 4" xfId="7422"/>
    <cellStyle name="Normal 3 2 2 7 4" xfId="7423"/>
    <cellStyle name="Normal 3 2 2 7 5" xfId="7424"/>
    <cellStyle name="Normal 3 2 2 7 6" xfId="7425"/>
    <cellStyle name="Normal 3 2 2 8" xfId="7426"/>
    <cellStyle name="Normal 3 2 2 8 2" xfId="7427"/>
    <cellStyle name="Normal 3 2 2 8 2 2" xfId="7428"/>
    <cellStyle name="Normal 3 2 2 8 2 3" xfId="7429"/>
    <cellStyle name="Normal 3 2 2 8 2 4" xfId="7430"/>
    <cellStyle name="Normal 3 2 2 8 3" xfId="7431"/>
    <cellStyle name="Normal 3 2 2 8 3 2" xfId="7432"/>
    <cellStyle name="Normal 3 2 2 8 3 3" xfId="7433"/>
    <cellStyle name="Normal 3 2 2 8 3 4" xfId="7434"/>
    <cellStyle name="Normal 3 2 2 8 4" xfId="7435"/>
    <cellStyle name="Normal 3 2 2 8 5" xfId="7436"/>
    <cellStyle name="Normal 3 2 2 8 6" xfId="7437"/>
    <cellStyle name="Normal 3 2 2 9" xfId="7438"/>
    <cellStyle name="Normal 3 2 2 9 2" xfId="7439"/>
    <cellStyle name="Normal 3 2 2 9 3" xfId="7440"/>
    <cellStyle name="Normal 3 2 2 9 4" xfId="7441"/>
    <cellStyle name="Normal 3 2 3" xfId="7442"/>
    <cellStyle name="Normal 3 2 3 10" xfId="7443"/>
    <cellStyle name="Normal 3 2 3 11" xfId="7444"/>
    <cellStyle name="Normal 3 2 3 12" xfId="7445"/>
    <cellStyle name="Normal 3 2 3 2" xfId="7446"/>
    <cellStyle name="Normal 3 2 3 2 10" xfId="7447"/>
    <cellStyle name="Normal 3 2 3 2 2" xfId="7448"/>
    <cellStyle name="Normal 3 2 3 2 2 2" xfId="7449"/>
    <cellStyle name="Normal 3 2 3 2 2 2 2" xfId="7450"/>
    <cellStyle name="Normal 3 2 3 2 2 2 2 2" xfId="7451"/>
    <cellStyle name="Normal 3 2 3 2 2 2 2 3" xfId="7452"/>
    <cellStyle name="Normal 3 2 3 2 2 2 2 4" xfId="7453"/>
    <cellStyle name="Normal 3 2 3 2 2 2 3" xfId="7454"/>
    <cellStyle name="Normal 3 2 3 2 2 2 3 2" xfId="7455"/>
    <cellStyle name="Normal 3 2 3 2 2 2 3 3" xfId="7456"/>
    <cellStyle name="Normal 3 2 3 2 2 2 3 4" xfId="7457"/>
    <cellStyle name="Normal 3 2 3 2 2 2 4" xfId="7458"/>
    <cellStyle name="Normal 3 2 3 2 2 2 5" xfId="7459"/>
    <cellStyle name="Normal 3 2 3 2 2 2 6" xfId="7460"/>
    <cellStyle name="Normal 3 2 3 2 2 3" xfId="7461"/>
    <cellStyle name="Normal 3 2 3 2 2 3 2" xfId="7462"/>
    <cellStyle name="Normal 3 2 3 2 2 3 2 2" xfId="7463"/>
    <cellStyle name="Normal 3 2 3 2 2 3 2 3" xfId="7464"/>
    <cellStyle name="Normal 3 2 3 2 2 3 2 4" xfId="7465"/>
    <cellStyle name="Normal 3 2 3 2 2 3 3" xfId="7466"/>
    <cellStyle name="Normal 3 2 3 2 2 3 3 2" xfId="7467"/>
    <cellStyle name="Normal 3 2 3 2 2 3 3 3" xfId="7468"/>
    <cellStyle name="Normal 3 2 3 2 2 3 3 4" xfId="7469"/>
    <cellStyle name="Normal 3 2 3 2 2 3 4" xfId="7470"/>
    <cellStyle name="Normal 3 2 3 2 2 3 5" xfId="7471"/>
    <cellStyle name="Normal 3 2 3 2 2 3 6" xfId="7472"/>
    <cellStyle name="Normal 3 2 3 2 2 4" xfId="7473"/>
    <cellStyle name="Normal 3 2 3 2 2 4 2" xfId="7474"/>
    <cellStyle name="Normal 3 2 3 2 2 4 3" xfId="7475"/>
    <cellStyle name="Normal 3 2 3 2 2 4 4" xfId="7476"/>
    <cellStyle name="Normal 3 2 3 2 2 5" xfId="7477"/>
    <cellStyle name="Normal 3 2 3 2 2 5 2" xfId="7478"/>
    <cellStyle name="Normal 3 2 3 2 2 5 3" xfId="7479"/>
    <cellStyle name="Normal 3 2 3 2 2 5 4" xfId="7480"/>
    <cellStyle name="Normal 3 2 3 2 2 6" xfId="7481"/>
    <cellStyle name="Normal 3 2 3 2 2 7" xfId="7482"/>
    <cellStyle name="Normal 3 2 3 2 2 8" xfId="7483"/>
    <cellStyle name="Normal 3 2 3 2 3" xfId="7484"/>
    <cellStyle name="Normal 3 2 3 2 3 2" xfId="7485"/>
    <cellStyle name="Normal 3 2 3 2 3 2 2" xfId="7486"/>
    <cellStyle name="Normal 3 2 3 2 3 2 2 2" xfId="7487"/>
    <cellStyle name="Normal 3 2 3 2 3 2 2 3" xfId="7488"/>
    <cellStyle name="Normal 3 2 3 2 3 2 2 4" xfId="7489"/>
    <cellStyle name="Normal 3 2 3 2 3 2 3" xfId="7490"/>
    <cellStyle name="Normal 3 2 3 2 3 2 3 2" xfId="7491"/>
    <cellStyle name="Normal 3 2 3 2 3 2 3 3" xfId="7492"/>
    <cellStyle name="Normal 3 2 3 2 3 2 3 4" xfId="7493"/>
    <cellStyle name="Normal 3 2 3 2 3 2 4" xfId="7494"/>
    <cellStyle name="Normal 3 2 3 2 3 2 5" xfId="7495"/>
    <cellStyle name="Normal 3 2 3 2 3 2 6" xfId="7496"/>
    <cellStyle name="Normal 3 2 3 2 3 3" xfId="7497"/>
    <cellStyle name="Normal 3 2 3 2 3 3 2" xfId="7498"/>
    <cellStyle name="Normal 3 2 3 2 3 3 2 2" xfId="7499"/>
    <cellStyle name="Normal 3 2 3 2 3 3 2 3" xfId="7500"/>
    <cellStyle name="Normal 3 2 3 2 3 3 2 4" xfId="7501"/>
    <cellStyle name="Normal 3 2 3 2 3 3 3" xfId="7502"/>
    <cellStyle name="Normal 3 2 3 2 3 3 3 2" xfId="7503"/>
    <cellStyle name="Normal 3 2 3 2 3 3 3 3" xfId="7504"/>
    <cellStyle name="Normal 3 2 3 2 3 3 3 4" xfId="7505"/>
    <cellStyle name="Normal 3 2 3 2 3 3 4" xfId="7506"/>
    <cellStyle name="Normal 3 2 3 2 3 3 5" xfId="7507"/>
    <cellStyle name="Normal 3 2 3 2 3 3 6" xfId="7508"/>
    <cellStyle name="Normal 3 2 3 2 3 4" xfId="7509"/>
    <cellStyle name="Normal 3 2 3 2 3 4 2" xfId="7510"/>
    <cellStyle name="Normal 3 2 3 2 3 4 3" xfId="7511"/>
    <cellStyle name="Normal 3 2 3 2 3 4 4" xfId="7512"/>
    <cellStyle name="Normal 3 2 3 2 3 5" xfId="7513"/>
    <cellStyle name="Normal 3 2 3 2 3 5 2" xfId="7514"/>
    <cellStyle name="Normal 3 2 3 2 3 5 3" xfId="7515"/>
    <cellStyle name="Normal 3 2 3 2 3 5 4" xfId="7516"/>
    <cellStyle name="Normal 3 2 3 2 3 6" xfId="7517"/>
    <cellStyle name="Normal 3 2 3 2 3 7" xfId="7518"/>
    <cellStyle name="Normal 3 2 3 2 3 8" xfId="7519"/>
    <cellStyle name="Normal 3 2 3 2 4" xfId="7520"/>
    <cellStyle name="Normal 3 2 3 2 4 2" xfId="7521"/>
    <cellStyle name="Normal 3 2 3 2 4 2 2" xfId="7522"/>
    <cellStyle name="Normal 3 2 3 2 4 2 3" xfId="7523"/>
    <cellStyle name="Normal 3 2 3 2 4 2 4" xfId="7524"/>
    <cellStyle name="Normal 3 2 3 2 4 3" xfId="7525"/>
    <cellStyle name="Normal 3 2 3 2 4 3 2" xfId="7526"/>
    <cellStyle name="Normal 3 2 3 2 4 3 3" xfId="7527"/>
    <cellStyle name="Normal 3 2 3 2 4 3 4" xfId="7528"/>
    <cellStyle name="Normal 3 2 3 2 4 4" xfId="7529"/>
    <cellStyle name="Normal 3 2 3 2 4 5" xfId="7530"/>
    <cellStyle name="Normal 3 2 3 2 4 6" xfId="7531"/>
    <cellStyle name="Normal 3 2 3 2 5" xfId="7532"/>
    <cellStyle name="Normal 3 2 3 2 5 2" xfId="7533"/>
    <cellStyle name="Normal 3 2 3 2 5 2 2" xfId="7534"/>
    <cellStyle name="Normal 3 2 3 2 5 2 3" xfId="7535"/>
    <cellStyle name="Normal 3 2 3 2 5 2 4" xfId="7536"/>
    <cellStyle name="Normal 3 2 3 2 5 3" xfId="7537"/>
    <cellStyle name="Normal 3 2 3 2 5 3 2" xfId="7538"/>
    <cellStyle name="Normal 3 2 3 2 5 3 3" xfId="7539"/>
    <cellStyle name="Normal 3 2 3 2 5 3 4" xfId="7540"/>
    <cellStyle name="Normal 3 2 3 2 5 4" xfId="7541"/>
    <cellStyle name="Normal 3 2 3 2 5 5" xfId="7542"/>
    <cellStyle name="Normal 3 2 3 2 5 6" xfId="7543"/>
    <cellStyle name="Normal 3 2 3 2 6" xfId="7544"/>
    <cellStyle name="Normal 3 2 3 2 6 2" xfId="7545"/>
    <cellStyle name="Normal 3 2 3 2 6 3" xfId="7546"/>
    <cellStyle name="Normal 3 2 3 2 6 4" xfId="7547"/>
    <cellStyle name="Normal 3 2 3 2 7" xfId="7548"/>
    <cellStyle name="Normal 3 2 3 2 7 2" xfId="7549"/>
    <cellStyle name="Normal 3 2 3 2 7 3" xfId="7550"/>
    <cellStyle name="Normal 3 2 3 2 7 4" xfId="7551"/>
    <cellStyle name="Normal 3 2 3 2 8" xfId="7552"/>
    <cellStyle name="Normal 3 2 3 2 9" xfId="7553"/>
    <cellStyle name="Normal 3 2 3 3" xfId="7554"/>
    <cellStyle name="Normal 3 2 3 3 2" xfId="7555"/>
    <cellStyle name="Normal 3 2 3 3 2 2" xfId="7556"/>
    <cellStyle name="Normal 3 2 3 3 2 2 2" xfId="7557"/>
    <cellStyle name="Normal 3 2 3 3 2 2 3" xfId="7558"/>
    <cellStyle name="Normal 3 2 3 3 2 2 4" xfId="7559"/>
    <cellStyle name="Normal 3 2 3 3 2 3" xfId="7560"/>
    <cellStyle name="Normal 3 2 3 3 2 3 2" xfId="7561"/>
    <cellStyle name="Normal 3 2 3 3 2 3 3" xfId="7562"/>
    <cellStyle name="Normal 3 2 3 3 2 3 4" xfId="7563"/>
    <cellStyle name="Normal 3 2 3 3 2 4" xfId="7564"/>
    <cellStyle name="Normal 3 2 3 3 2 5" xfId="7565"/>
    <cellStyle name="Normal 3 2 3 3 2 6" xfId="7566"/>
    <cellStyle name="Normal 3 2 3 3 3" xfId="7567"/>
    <cellStyle name="Normal 3 2 3 3 3 2" xfId="7568"/>
    <cellStyle name="Normal 3 2 3 3 3 2 2" xfId="7569"/>
    <cellStyle name="Normal 3 2 3 3 3 2 3" xfId="7570"/>
    <cellStyle name="Normal 3 2 3 3 3 2 4" xfId="7571"/>
    <cellStyle name="Normal 3 2 3 3 3 3" xfId="7572"/>
    <cellStyle name="Normal 3 2 3 3 3 3 2" xfId="7573"/>
    <cellStyle name="Normal 3 2 3 3 3 3 3" xfId="7574"/>
    <cellStyle name="Normal 3 2 3 3 3 3 4" xfId="7575"/>
    <cellStyle name="Normal 3 2 3 3 3 4" xfId="7576"/>
    <cellStyle name="Normal 3 2 3 3 3 5" xfId="7577"/>
    <cellStyle name="Normal 3 2 3 3 3 6" xfId="7578"/>
    <cellStyle name="Normal 3 2 3 3 4" xfId="7579"/>
    <cellStyle name="Normal 3 2 3 3 4 2" xfId="7580"/>
    <cellStyle name="Normal 3 2 3 3 4 3" xfId="7581"/>
    <cellStyle name="Normal 3 2 3 3 4 4" xfId="7582"/>
    <cellStyle name="Normal 3 2 3 3 5" xfId="7583"/>
    <cellStyle name="Normal 3 2 3 3 5 2" xfId="7584"/>
    <cellStyle name="Normal 3 2 3 3 5 3" xfId="7585"/>
    <cellStyle name="Normal 3 2 3 3 5 4" xfId="7586"/>
    <cellStyle name="Normal 3 2 3 3 6" xfId="7587"/>
    <cellStyle name="Normal 3 2 3 3 7" xfId="7588"/>
    <cellStyle name="Normal 3 2 3 3 8" xfId="7589"/>
    <cellStyle name="Normal 3 2 3 4" xfId="7590"/>
    <cellStyle name="Normal 3 2 3 4 2" xfId="7591"/>
    <cellStyle name="Normal 3 2 3 4 2 2" xfId="7592"/>
    <cellStyle name="Normal 3 2 3 4 2 2 2" xfId="7593"/>
    <cellStyle name="Normal 3 2 3 4 2 2 3" xfId="7594"/>
    <cellStyle name="Normal 3 2 3 4 2 2 4" xfId="7595"/>
    <cellStyle name="Normal 3 2 3 4 2 3" xfId="7596"/>
    <cellStyle name="Normal 3 2 3 4 2 3 2" xfId="7597"/>
    <cellStyle name="Normal 3 2 3 4 2 3 3" xfId="7598"/>
    <cellStyle name="Normal 3 2 3 4 2 3 4" xfId="7599"/>
    <cellStyle name="Normal 3 2 3 4 2 4" xfId="7600"/>
    <cellStyle name="Normal 3 2 3 4 2 5" xfId="7601"/>
    <cellStyle name="Normal 3 2 3 4 2 6" xfId="7602"/>
    <cellStyle name="Normal 3 2 3 4 3" xfId="7603"/>
    <cellStyle name="Normal 3 2 3 4 3 2" xfId="7604"/>
    <cellStyle name="Normal 3 2 3 4 3 2 2" xfId="7605"/>
    <cellStyle name="Normal 3 2 3 4 3 2 3" xfId="7606"/>
    <cellStyle name="Normal 3 2 3 4 3 2 4" xfId="7607"/>
    <cellStyle name="Normal 3 2 3 4 3 3" xfId="7608"/>
    <cellStyle name="Normal 3 2 3 4 3 3 2" xfId="7609"/>
    <cellStyle name="Normal 3 2 3 4 3 3 3" xfId="7610"/>
    <cellStyle name="Normal 3 2 3 4 3 3 4" xfId="7611"/>
    <cellStyle name="Normal 3 2 3 4 3 4" xfId="7612"/>
    <cellStyle name="Normal 3 2 3 4 3 5" xfId="7613"/>
    <cellStyle name="Normal 3 2 3 4 3 6" xfId="7614"/>
    <cellStyle name="Normal 3 2 3 4 4" xfId="7615"/>
    <cellStyle name="Normal 3 2 3 4 4 2" xfId="7616"/>
    <cellStyle name="Normal 3 2 3 4 4 3" xfId="7617"/>
    <cellStyle name="Normal 3 2 3 4 4 4" xfId="7618"/>
    <cellStyle name="Normal 3 2 3 4 5" xfId="7619"/>
    <cellStyle name="Normal 3 2 3 4 5 2" xfId="7620"/>
    <cellStyle name="Normal 3 2 3 4 5 3" xfId="7621"/>
    <cellStyle name="Normal 3 2 3 4 5 4" xfId="7622"/>
    <cellStyle name="Normal 3 2 3 4 6" xfId="7623"/>
    <cellStyle name="Normal 3 2 3 4 7" xfId="7624"/>
    <cellStyle name="Normal 3 2 3 4 8" xfId="7625"/>
    <cellStyle name="Normal 3 2 3 5" xfId="7626"/>
    <cellStyle name="Normal 3 2 3 5 2" xfId="7627"/>
    <cellStyle name="Normal 3 2 3 5 2 2" xfId="7628"/>
    <cellStyle name="Normal 3 2 3 5 2 2 2" xfId="7629"/>
    <cellStyle name="Normal 3 2 3 5 2 2 3" xfId="7630"/>
    <cellStyle name="Normal 3 2 3 5 2 2 4" xfId="7631"/>
    <cellStyle name="Normal 3 2 3 5 2 3" xfId="7632"/>
    <cellStyle name="Normal 3 2 3 5 2 3 2" xfId="7633"/>
    <cellStyle name="Normal 3 2 3 5 2 3 3" xfId="7634"/>
    <cellStyle name="Normal 3 2 3 5 2 3 4" xfId="7635"/>
    <cellStyle name="Normal 3 2 3 5 2 4" xfId="7636"/>
    <cellStyle name="Normal 3 2 3 5 2 5" xfId="7637"/>
    <cellStyle name="Normal 3 2 3 5 2 6" xfId="7638"/>
    <cellStyle name="Normal 3 2 3 5 3" xfId="7639"/>
    <cellStyle name="Normal 3 2 3 5 3 2" xfId="7640"/>
    <cellStyle name="Normal 3 2 3 5 3 2 2" xfId="7641"/>
    <cellStyle name="Normal 3 2 3 5 3 2 3" xfId="7642"/>
    <cellStyle name="Normal 3 2 3 5 3 2 4" xfId="7643"/>
    <cellStyle name="Normal 3 2 3 5 3 3" xfId="7644"/>
    <cellStyle name="Normal 3 2 3 5 3 3 2" xfId="7645"/>
    <cellStyle name="Normal 3 2 3 5 3 3 3" xfId="7646"/>
    <cellStyle name="Normal 3 2 3 5 3 3 4" xfId="7647"/>
    <cellStyle name="Normal 3 2 3 5 3 4" xfId="7648"/>
    <cellStyle name="Normal 3 2 3 5 3 5" xfId="7649"/>
    <cellStyle name="Normal 3 2 3 5 3 6" xfId="7650"/>
    <cellStyle name="Normal 3 2 3 5 4" xfId="7651"/>
    <cellStyle name="Normal 3 2 3 5 4 2" xfId="7652"/>
    <cellStyle name="Normal 3 2 3 5 4 3" xfId="7653"/>
    <cellStyle name="Normal 3 2 3 5 4 4" xfId="7654"/>
    <cellStyle name="Normal 3 2 3 5 5" xfId="7655"/>
    <cellStyle name="Normal 3 2 3 5 5 2" xfId="7656"/>
    <cellStyle name="Normal 3 2 3 5 5 3" xfId="7657"/>
    <cellStyle name="Normal 3 2 3 5 5 4" xfId="7658"/>
    <cellStyle name="Normal 3 2 3 5 6" xfId="7659"/>
    <cellStyle name="Normal 3 2 3 5 7" xfId="7660"/>
    <cellStyle name="Normal 3 2 3 5 8" xfId="7661"/>
    <cellStyle name="Normal 3 2 3 6" xfId="7662"/>
    <cellStyle name="Normal 3 2 3 6 2" xfId="7663"/>
    <cellStyle name="Normal 3 2 3 6 2 2" xfId="7664"/>
    <cellStyle name="Normal 3 2 3 6 2 3" xfId="7665"/>
    <cellStyle name="Normal 3 2 3 6 2 4" xfId="7666"/>
    <cellStyle name="Normal 3 2 3 6 3" xfId="7667"/>
    <cellStyle name="Normal 3 2 3 6 3 2" xfId="7668"/>
    <cellStyle name="Normal 3 2 3 6 3 3" xfId="7669"/>
    <cellStyle name="Normal 3 2 3 6 3 4" xfId="7670"/>
    <cellStyle name="Normal 3 2 3 6 4" xfId="7671"/>
    <cellStyle name="Normal 3 2 3 6 5" xfId="7672"/>
    <cellStyle name="Normal 3 2 3 6 6" xfId="7673"/>
    <cellStyle name="Normal 3 2 3 7" xfId="7674"/>
    <cellStyle name="Normal 3 2 3 7 2" xfId="7675"/>
    <cellStyle name="Normal 3 2 3 7 2 2" xfId="7676"/>
    <cellStyle name="Normal 3 2 3 7 2 3" xfId="7677"/>
    <cellStyle name="Normal 3 2 3 7 2 4" xfId="7678"/>
    <cellStyle name="Normal 3 2 3 7 3" xfId="7679"/>
    <cellStyle name="Normal 3 2 3 7 3 2" xfId="7680"/>
    <cellStyle name="Normal 3 2 3 7 3 3" xfId="7681"/>
    <cellStyle name="Normal 3 2 3 7 3 4" xfId="7682"/>
    <cellStyle name="Normal 3 2 3 7 4" xfId="7683"/>
    <cellStyle name="Normal 3 2 3 7 5" xfId="7684"/>
    <cellStyle name="Normal 3 2 3 7 6" xfId="7685"/>
    <cellStyle name="Normal 3 2 3 8" xfId="7686"/>
    <cellStyle name="Normal 3 2 3 8 2" xfId="7687"/>
    <cellStyle name="Normal 3 2 3 8 3" xfId="7688"/>
    <cellStyle name="Normal 3 2 3 8 4" xfId="7689"/>
    <cellStyle name="Normal 3 2 3 9" xfId="7690"/>
    <cellStyle name="Normal 3 2 3 9 2" xfId="7691"/>
    <cellStyle name="Normal 3 2 3 9 3" xfId="7692"/>
    <cellStyle name="Normal 3 2 3 9 4" xfId="7693"/>
    <cellStyle name="Normal 3 2 4" xfId="7694"/>
    <cellStyle name="Normal 3 2 4 10" xfId="7695"/>
    <cellStyle name="Normal 3 2 4 2" xfId="7696"/>
    <cellStyle name="Normal 3 2 4 2 2" xfId="7697"/>
    <cellStyle name="Normal 3 2 4 2 2 2" xfId="7698"/>
    <cellStyle name="Normal 3 2 4 2 2 2 2" xfId="7699"/>
    <cellStyle name="Normal 3 2 4 2 2 2 3" xfId="7700"/>
    <cellStyle name="Normal 3 2 4 2 2 2 4" xfId="7701"/>
    <cellStyle name="Normal 3 2 4 2 2 3" xfId="7702"/>
    <cellStyle name="Normal 3 2 4 2 2 3 2" xfId="7703"/>
    <cellStyle name="Normal 3 2 4 2 2 3 3" xfId="7704"/>
    <cellStyle name="Normal 3 2 4 2 2 3 4" xfId="7705"/>
    <cellStyle name="Normal 3 2 4 2 2 4" xfId="7706"/>
    <cellStyle name="Normal 3 2 4 2 2 5" xfId="7707"/>
    <cellStyle name="Normal 3 2 4 2 2 6" xfId="7708"/>
    <cellStyle name="Normal 3 2 4 2 3" xfId="7709"/>
    <cellStyle name="Normal 3 2 4 2 3 2" xfId="7710"/>
    <cellStyle name="Normal 3 2 4 2 3 2 2" xfId="7711"/>
    <cellStyle name="Normal 3 2 4 2 3 2 3" xfId="7712"/>
    <cellStyle name="Normal 3 2 4 2 3 2 4" xfId="7713"/>
    <cellStyle name="Normal 3 2 4 2 3 3" xfId="7714"/>
    <cellStyle name="Normal 3 2 4 2 3 3 2" xfId="7715"/>
    <cellStyle name="Normal 3 2 4 2 3 3 3" xfId="7716"/>
    <cellStyle name="Normal 3 2 4 2 3 3 4" xfId="7717"/>
    <cellStyle name="Normal 3 2 4 2 3 4" xfId="7718"/>
    <cellStyle name="Normal 3 2 4 2 3 5" xfId="7719"/>
    <cellStyle name="Normal 3 2 4 2 3 6" xfId="7720"/>
    <cellStyle name="Normal 3 2 4 2 4" xfId="7721"/>
    <cellStyle name="Normal 3 2 4 2 4 2" xfId="7722"/>
    <cellStyle name="Normal 3 2 4 2 4 3" xfId="7723"/>
    <cellStyle name="Normal 3 2 4 2 4 4" xfId="7724"/>
    <cellStyle name="Normal 3 2 4 2 5" xfId="7725"/>
    <cellStyle name="Normal 3 2 4 2 5 2" xfId="7726"/>
    <cellStyle name="Normal 3 2 4 2 5 3" xfId="7727"/>
    <cellStyle name="Normal 3 2 4 2 5 4" xfId="7728"/>
    <cellStyle name="Normal 3 2 4 2 6" xfId="7729"/>
    <cellStyle name="Normal 3 2 4 2 7" xfId="7730"/>
    <cellStyle name="Normal 3 2 4 2 8" xfId="7731"/>
    <cellStyle name="Normal 3 2 4 3" xfId="7732"/>
    <cellStyle name="Normal 3 2 4 3 2" xfId="7733"/>
    <cellStyle name="Normal 3 2 4 3 2 2" xfId="7734"/>
    <cellStyle name="Normal 3 2 4 3 2 2 2" xfId="7735"/>
    <cellStyle name="Normal 3 2 4 3 2 2 3" xfId="7736"/>
    <cellStyle name="Normal 3 2 4 3 2 2 4" xfId="7737"/>
    <cellStyle name="Normal 3 2 4 3 2 3" xfId="7738"/>
    <cellStyle name="Normal 3 2 4 3 2 3 2" xfId="7739"/>
    <cellStyle name="Normal 3 2 4 3 2 3 3" xfId="7740"/>
    <cellStyle name="Normal 3 2 4 3 2 3 4" xfId="7741"/>
    <cellStyle name="Normal 3 2 4 3 2 4" xfId="7742"/>
    <cellStyle name="Normal 3 2 4 3 2 5" xfId="7743"/>
    <cellStyle name="Normal 3 2 4 3 2 6" xfId="7744"/>
    <cellStyle name="Normal 3 2 4 3 3" xfId="7745"/>
    <cellStyle name="Normal 3 2 4 3 3 2" xfId="7746"/>
    <cellStyle name="Normal 3 2 4 3 3 2 2" xfId="7747"/>
    <cellStyle name="Normal 3 2 4 3 3 2 3" xfId="7748"/>
    <cellStyle name="Normal 3 2 4 3 3 2 4" xfId="7749"/>
    <cellStyle name="Normal 3 2 4 3 3 3" xfId="7750"/>
    <cellStyle name="Normal 3 2 4 3 3 3 2" xfId="7751"/>
    <cellStyle name="Normal 3 2 4 3 3 3 3" xfId="7752"/>
    <cellStyle name="Normal 3 2 4 3 3 3 4" xfId="7753"/>
    <cellStyle name="Normal 3 2 4 3 3 4" xfId="7754"/>
    <cellStyle name="Normal 3 2 4 3 3 5" xfId="7755"/>
    <cellStyle name="Normal 3 2 4 3 3 6" xfId="7756"/>
    <cellStyle name="Normal 3 2 4 3 4" xfId="7757"/>
    <cellStyle name="Normal 3 2 4 3 4 2" xfId="7758"/>
    <cellStyle name="Normal 3 2 4 3 4 3" xfId="7759"/>
    <cellStyle name="Normal 3 2 4 3 4 4" xfId="7760"/>
    <cellStyle name="Normal 3 2 4 3 5" xfId="7761"/>
    <cellStyle name="Normal 3 2 4 3 5 2" xfId="7762"/>
    <cellStyle name="Normal 3 2 4 3 5 3" xfId="7763"/>
    <cellStyle name="Normal 3 2 4 3 5 4" xfId="7764"/>
    <cellStyle name="Normal 3 2 4 3 6" xfId="7765"/>
    <cellStyle name="Normal 3 2 4 3 7" xfId="7766"/>
    <cellStyle name="Normal 3 2 4 3 8" xfId="7767"/>
    <cellStyle name="Normal 3 2 4 4" xfId="7768"/>
    <cellStyle name="Normal 3 2 4 4 2" xfId="7769"/>
    <cellStyle name="Normal 3 2 4 4 2 2" xfId="7770"/>
    <cellStyle name="Normal 3 2 4 4 2 3" xfId="7771"/>
    <cellStyle name="Normal 3 2 4 4 2 4" xfId="7772"/>
    <cellStyle name="Normal 3 2 4 4 3" xfId="7773"/>
    <cellStyle name="Normal 3 2 4 4 3 2" xfId="7774"/>
    <cellStyle name="Normal 3 2 4 4 3 3" xfId="7775"/>
    <cellStyle name="Normal 3 2 4 4 3 4" xfId="7776"/>
    <cellStyle name="Normal 3 2 4 4 4" xfId="7777"/>
    <cellStyle name="Normal 3 2 4 4 5" xfId="7778"/>
    <cellStyle name="Normal 3 2 4 4 6" xfId="7779"/>
    <cellStyle name="Normal 3 2 4 5" xfId="7780"/>
    <cellStyle name="Normal 3 2 4 5 2" xfId="7781"/>
    <cellStyle name="Normal 3 2 4 5 2 2" xfId="7782"/>
    <cellStyle name="Normal 3 2 4 5 2 3" xfId="7783"/>
    <cellStyle name="Normal 3 2 4 5 2 4" xfId="7784"/>
    <cellStyle name="Normal 3 2 4 5 3" xfId="7785"/>
    <cellStyle name="Normal 3 2 4 5 3 2" xfId="7786"/>
    <cellStyle name="Normal 3 2 4 5 3 3" xfId="7787"/>
    <cellStyle name="Normal 3 2 4 5 3 4" xfId="7788"/>
    <cellStyle name="Normal 3 2 4 5 4" xfId="7789"/>
    <cellStyle name="Normal 3 2 4 5 5" xfId="7790"/>
    <cellStyle name="Normal 3 2 4 5 6" xfId="7791"/>
    <cellStyle name="Normal 3 2 4 6" xfId="7792"/>
    <cellStyle name="Normal 3 2 4 6 2" xfId="7793"/>
    <cellStyle name="Normal 3 2 4 6 3" xfId="7794"/>
    <cellStyle name="Normal 3 2 4 6 4" xfId="7795"/>
    <cellStyle name="Normal 3 2 4 7" xfId="7796"/>
    <cellStyle name="Normal 3 2 4 7 2" xfId="7797"/>
    <cellStyle name="Normal 3 2 4 7 3" xfId="7798"/>
    <cellStyle name="Normal 3 2 4 7 4" xfId="7799"/>
    <cellStyle name="Normal 3 2 4 8" xfId="7800"/>
    <cellStyle name="Normal 3 2 4 9" xfId="7801"/>
    <cellStyle name="Normal 3 2 5" xfId="7802"/>
    <cellStyle name="Normal 3 2 5 2" xfId="7803"/>
    <cellStyle name="Normal 3 2 5 2 2" xfId="7804"/>
    <cellStyle name="Normal 3 2 5 2 2 2" xfId="7805"/>
    <cellStyle name="Normal 3 2 5 2 2 3" xfId="7806"/>
    <cellStyle name="Normal 3 2 5 2 2 4" xfId="7807"/>
    <cellStyle name="Normal 3 2 5 2 3" xfId="7808"/>
    <cellStyle name="Normal 3 2 5 2 3 2" xfId="7809"/>
    <cellStyle name="Normal 3 2 5 2 3 3" xfId="7810"/>
    <cellStyle name="Normal 3 2 5 2 3 4" xfId="7811"/>
    <cellStyle name="Normal 3 2 5 2 4" xfId="7812"/>
    <cellStyle name="Normal 3 2 5 2 5" xfId="7813"/>
    <cellStyle name="Normal 3 2 5 2 6" xfId="7814"/>
    <cellStyle name="Normal 3 2 5 3" xfId="7815"/>
    <cellStyle name="Normal 3 2 5 3 2" xfId="7816"/>
    <cellStyle name="Normal 3 2 5 3 2 2" xfId="7817"/>
    <cellStyle name="Normal 3 2 5 3 2 3" xfId="7818"/>
    <cellStyle name="Normal 3 2 5 3 2 4" xfId="7819"/>
    <cellStyle name="Normal 3 2 5 3 3" xfId="7820"/>
    <cellStyle name="Normal 3 2 5 3 3 2" xfId="7821"/>
    <cellStyle name="Normal 3 2 5 3 3 3" xfId="7822"/>
    <cellStyle name="Normal 3 2 5 3 3 4" xfId="7823"/>
    <cellStyle name="Normal 3 2 5 3 4" xfId="7824"/>
    <cellStyle name="Normal 3 2 5 3 5" xfId="7825"/>
    <cellStyle name="Normal 3 2 5 3 6" xfId="7826"/>
    <cellStyle name="Normal 3 2 5 4" xfId="7827"/>
    <cellStyle name="Normal 3 2 5 4 2" xfId="7828"/>
    <cellStyle name="Normal 3 2 5 4 3" xfId="7829"/>
    <cellStyle name="Normal 3 2 5 4 4" xfId="7830"/>
    <cellStyle name="Normal 3 2 5 5" xfId="7831"/>
    <cellStyle name="Normal 3 2 5 5 2" xfId="7832"/>
    <cellStyle name="Normal 3 2 5 5 3" xfId="7833"/>
    <cellStyle name="Normal 3 2 5 5 4" xfId="7834"/>
    <cellStyle name="Normal 3 2 5 6" xfId="7835"/>
    <cellStyle name="Normal 3 2 5 7" xfId="7836"/>
    <cellStyle name="Normal 3 2 5 8" xfId="7837"/>
    <cellStyle name="Normal 3 2 6" xfId="7838"/>
    <cellStyle name="Normal 3 2 6 2" xfId="7839"/>
    <cellStyle name="Normal 3 2 6 2 2" xfId="7840"/>
    <cellStyle name="Normal 3 2 6 2 2 2" xfId="7841"/>
    <cellStyle name="Normal 3 2 6 2 2 3" xfId="7842"/>
    <cellStyle name="Normal 3 2 6 2 2 4" xfId="7843"/>
    <cellStyle name="Normal 3 2 6 2 3" xfId="7844"/>
    <cellStyle name="Normal 3 2 6 2 3 2" xfId="7845"/>
    <cellStyle name="Normal 3 2 6 2 3 3" xfId="7846"/>
    <cellStyle name="Normal 3 2 6 2 3 4" xfId="7847"/>
    <cellStyle name="Normal 3 2 6 2 4" xfId="7848"/>
    <cellStyle name="Normal 3 2 6 2 5" xfId="7849"/>
    <cellStyle name="Normal 3 2 6 2 6" xfId="7850"/>
    <cellStyle name="Normal 3 2 6 3" xfId="7851"/>
    <cellStyle name="Normal 3 2 6 3 2" xfId="7852"/>
    <cellStyle name="Normal 3 2 6 3 2 2" xfId="7853"/>
    <cellStyle name="Normal 3 2 6 3 2 3" xfId="7854"/>
    <cellStyle name="Normal 3 2 6 3 2 4" xfId="7855"/>
    <cellStyle name="Normal 3 2 6 3 3" xfId="7856"/>
    <cellStyle name="Normal 3 2 6 3 3 2" xfId="7857"/>
    <cellStyle name="Normal 3 2 6 3 3 3" xfId="7858"/>
    <cellStyle name="Normal 3 2 6 3 3 4" xfId="7859"/>
    <cellStyle name="Normal 3 2 6 3 4" xfId="7860"/>
    <cellStyle name="Normal 3 2 6 3 5" xfId="7861"/>
    <cellStyle name="Normal 3 2 6 3 6" xfId="7862"/>
    <cellStyle name="Normal 3 2 6 4" xfId="7863"/>
    <cellStyle name="Normal 3 2 6 4 2" xfId="7864"/>
    <cellStyle name="Normal 3 2 6 4 3" xfId="7865"/>
    <cellStyle name="Normal 3 2 6 4 4" xfId="7866"/>
    <cellStyle name="Normal 3 2 6 5" xfId="7867"/>
    <cellStyle name="Normal 3 2 6 5 2" xfId="7868"/>
    <cellStyle name="Normal 3 2 6 5 3" xfId="7869"/>
    <cellStyle name="Normal 3 2 6 5 4" xfId="7870"/>
    <cellStyle name="Normal 3 2 6 6" xfId="7871"/>
    <cellStyle name="Normal 3 2 6 7" xfId="7872"/>
    <cellStyle name="Normal 3 2 6 8" xfId="7873"/>
    <cellStyle name="Normal 3 2 7" xfId="7874"/>
    <cellStyle name="Normal 3 2 7 2" xfId="7875"/>
    <cellStyle name="Normal 3 2 7 2 2" xfId="7876"/>
    <cellStyle name="Normal 3 2 7 2 2 2" xfId="7877"/>
    <cellStyle name="Normal 3 2 7 2 2 3" xfId="7878"/>
    <cellStyle name="Normal 3 2 7 2 2 4" xfId="7879"/>
    <cellStyle name="Normal 3 2 7 2 3" xfId="7880"/>
    <cellStyle name="Normal 3 2 7 2 3 2" xfId="7881"/>
    <cellStyle name="Normal 3 2 7 2 3 3" xfId="7882"/>
    <cellStyle name="Normal 3 2 7 2 3 4" xfId="7883"/>
    <cellStyle name="Normal 3 2 7 2 4" xfId="7884"/>
    <cellStyle name="Normal 3 2 7 2 5" xfId="7885"/>
    <cellStyle name="Normal 3 2 7 2 6" xfId="7886"/>
    <cellStyle name="Normal 3 2 7 3" xfId="7887"/>
    <cellStyle name="Normal 3 2 7 3 2" xfId="7888"/>
    <cellStyle name="Normal 3 2 7 3 2 2" xfId="7889"/>
    <cellStyle name="Normal 3 2 7 3 2 3" xfId="7890"/>
    <cellStyle name="Normal 3 2 7 3 2 4" xfId="7891"/>
    <cellStyle name="Normal 3 2 7 3 3" xfId="7892"/>
    <cellStyle name="Normal 3 2 7 3 3 2" xfId="7893"/>
    <cellStyle name="Normal 3 2 7 3 3 3" xfId="7894"/>
    <cellStyle name="Normal 3 2 7 3 3 4" xfId="7895"/>
    <cellStyle name="Normal 3 2 7 3 4" xfId="7896"/>
    <cellStyle name="Normal 3 2 7 3 5" xfId="7897"/>
    <cellStyle name="Normal 3 2 7 3 6" xfId="7898"/>
    <cellStyle name="Normal 3 2 7 4" xfId="7899"/>
    <cellStyle name="Normal 3 2 7 4 2" xfId="7900"/>
    <cellStyle name="Normal 3 2 7 4 3" xfId="7901"/>
    <cellStyle name="Normal 3 2 7 4 4" xfId="7902"/>
    <cellStyle name="Normal 3 2 7 5" xfId="7903"/>
    <cellStyle name="Normal 3 2 7 5 2" xfId="7904"/>
    <cellStyle name="Normal 3 2 7 5 3" xfId="7905"/>
    <cellStyle name="Normal 3 2 7 5 4" xfId="7906"/>
    <cellStyle name="Normal 3 2 7 6" xfId="7907"/>
    <cellStyle name="Normal 3 2 7 7" xfId="7908"/>
    <cellStyle name="Normal 3 2 7 8" xfId="7909"/>
    <cellStyle name="Normal 3 2 8" xfId="7910"/>
    <cellStyle name="Normal 3 2 8 2" xfId="7911"/>
    <cellStyle name="Normal 3 2 8 2 2" xfId="7912"/>
    <cellStyle name="Normal 3 2 8 2 3" xfId="7913"/>
    <cellStyle name="Normal 3 2 8 2 4" xfId="7914"/>
    <cellStyle name="Normal 3 2 8 3" xfId="7915"/>
    <cellStyle name="Normal 3 2 8 3 2" xfId="7916"/>
    <cellStyle name="Normal 3 2 8 3 3" xfId="7917"/>
    <cellStyle name="Normal 3 2 8 3 4" xfId="7918"/>
    <cellStyle name="Normal 3 2 8 4" xfId="7919"/>
    <cellStyle name="Normal 3 2 8 5" xfId="7920"/>
    <cellStyle name="Normal 3 2 8 6" xfId="7921"/>
    <cellStyle name="Normal 3 2 9" xfId="7922"/>
    <cellStyle name="Normal 3 2 9 2" xfId="7923"/>
    <cellStyle name="Normal 3 2 9 2 2" xfId="7924"/>
    <cellStyle name="Normal 3 2 9 2 3" xfId="7925"/>
    <cellStyle name="Normal 3 2 9 2 4" xfId="7926"/>
    <cellStyle name="Normal 3 2 9 3" xfId="7927"/>
    <cellStyle name="Normal 3 2 9 3 2" xfId="7928"/>
    <cellStyle name="Normal 3 2 9 3 3" xfId="7929"/>
    <cellStyle name="Normal 3 2 9 3 4" xfId="7930"/>
    <cellStyle name="Normal 3 2 9 4" xfId="7931"/>
    <cellStyle name="Normal 3 2 9 5" xfId="7932"/>
    <cellStyle name="Normal 3 2 9 6" xfId="7933"/>
    <cellStyle name="Normal 3 20" xfId="7934"/>
    <cellStyle name="Normal 3 3" xfId="7935"/>
    <cellStyle name="Normal 3 4" xfId="7936"/>
    <cellStyle name="Normal 3 4 2" xfId="7937"/>
    <cellStyle name="Normal 3 4 3" xfId="7938"/>
    <cellStyle name="Normal 3 5" xfId="7939"/>
    <cellStyle name="Normal 3 6" xfId="7940"/>
    <cellStyle name="Normal 3 7" xfId="7941"/>
    <cellStyle name="Normal 3 8" xfId="7942"/>
    <cellStyle name="Normal 3 9" xfId="7943"/>
    <cellStyle name="Normal 30" xfId="7944"/>
    <cellStyle name="Normal 30 2" xfId="7945"/>
    <cellStyle name="Normal 31" xfId="7946"/>
    <cellStyle name="Normal 31 2" xfId="7947"/>
    <cellStyle name="Normal 32" xfId="7948"/>
    <cellStyle name="Normal 32 2" xfId="7949"/>
    <cellStyle name="Normal 33" xfId="7950"/>
    <cellStyle name="Normal 33 2" xfId="7951"/>
    <cellStyle name="Normal 34" xfId="7952"/>
    <cellStyle name="Normal 34 2" xfId="7953"/>
    <cellStyle name="Normal 35" xfId="7954"/>
    <cellStyle name="Normal 35 2" xfId="7955"/>
    <cellStyle name="Normal 36" xfId="7956"/>
    <cellStyle name="Normal 36 2" xfId="7957"/>
    <cellStyle name="Normal 36 2 2" xfId="7958"/>
    <cellStyle name="Normal 36 3" xfId="7959"/>
    <cellStyle name="Normal 37" xfId="7960"/>
    <cellStyle name="Normal 37 2" xfId="7961"/>
    <cellStyle name="Normal 37 2 2" xfId="7962"/>
    <cellStyle name="Normal 37 3" xfId="7963"/>
    <cellStyle name="Normal 37 3 2" xfId="7964"/>
    <cellStyle name="Normal 37 3 2 2" xfId="7965"/>
    <cellStyle name="Normal 37 3 3" xfId="7966"/>
    <cellStyle name="Normal 37 4" xfId="7967"/>
    <cellStyle name="Normal 38" xfId="7968"/>
    <cellStyle name="Normal 38 2" xfId="7969"/>
    <cellStyle name="Normal 38 2 2" xfId="7970"/>
    <cellStyle name="Normal 38 3" xfId="7971"/>
    <cellStyle name="Normal 39" xfId="7972"/>
    <cellStyle name="Normal 39 2" xfId="7973"/>
    <cellStyle name="Normal 39 2 2" xfId="7974"/>
    <cellStyle name="Normal 39 3" xfId="7975"/>
    <cellStyle name="Normal 39 3 2" xfId="7976"/>
    <cellStyle name="Normal 39 3 2 2" xfId="7977"/>
    <cellStyle name="Normal 4" xfId="7978"/>
    <cellStyle name="Normal 4 2" xfId="7979"/>
    <cellStyle name="Normal 4 2 2" xfId="7980"/>
    <cellStyle name="Normal 4 2 2 2" xfId="7981"/>
    <cellStyle name="Normal 4 2 2 2 2" xfId="7982"/>
    <cellStyle name="Normal 4 2 2 2 2 2" xfId="7983"/>
    <cellStyle name="Normal 4 2 2 2 2 2 2" xfId="7984"/>
    <cellStyle name="Normal 4 2 2 2 2 3" xfId="7985"/>
    <cellStyle name="Normal 4 2 2 2 3" xfId="7986"/>
    <cellStyle name="Normal 4 2 2 2 3 2" xfId="7987"/>
    <cellStyle name="Normal 4 2 2 2 4" xfId="7988"/>
    <cellStyle name="Normal 4 2 2 3" xfId="7989"/>
    <cellStyle name="Normal 4 2 2 3 2" xfId="7990"/>
    <cellStyle name="Normal 4 2 2 3 2 2" xfId="7991"/>
    <cellStyle name="Normal 4 2 2 3 3" xfId="7992"/>
    <cellStyle name="Normal 4 2 2 4" xfId="7993"/>
    <cellStyle name="Normal 4 2 2 4 2" xfId="7994"/>
    <cellStyle name="Normal 4 2 2 5" xfId="7995"/>
    <cellStyle name="Normal 4 2 3" xfId="7996"/>
    <cellStyle name="Normal 4 2 3 2" xfId="7997"/>
    <cellStyle name="Normal 4 2 3 2 2" xfId="7998"/>
    <cellStyle name="Normal 4 2 3 2 2 2" xfId="7999"/>
    <cellStyle name="Normal 4 2 3 2 2 2 2" xfId="8000"/>
    <cellStyle name="Normal 4 2 3 2 2 2 2 2" xfId="8001"/>
    <cellStyle name="Normal 4 2 3 2 2 2 3" xfId="8002"/>
    <cellStyle name="Normal 4 2 3 2 2 3" xfId="8003"/>
    <cellStyle name="Normal 4 2 3 2 2 3 2" xfId="8004"/>
    <cellStyle name="Normal 4 2 3 2 2 4" xfId="8005"/>
    <cellStyle name="Normal 4 2 3 2 3" xfId="8006"/>
    <cellStyle name="Normal 4 2 3 2 3 2" xfId="8007"/>
    <cellStyle name="Normal 4 2 3 2 3 2 2" xfId="8008"/>
    <cellStyle name="Normal 4 2 3 2 3 3" xfId="8009"/>
    <cellStyle name="Normal 4 2 3 2 4" xfId="8010"/>
    <cellStyle name="Normal 4 2 3 2 4 2" xfId="8011"/>
    <cellStyle name="Normal 4 2 3 2 5" xfId="8012"/>
    <cellStyle name="Normal 4 2 3 3" xfId="8013"/>
    <cellStyle name="Normal 4 2 3 3 2" xfId="8014"/>
    <cellStyle name="Normal 4 2 3 3 2 2" xfId="8015"/>
    <cellStyle name="Normal 4 2 3 3 2 2 2" xfId="8016"/>
    <cellStyle name="Normal 4 2 3 3 2 3" xfId="8017"/>
    <cellStyle name="Normal 4 2 3 3 3" xfId="8018"/>
    <cellStyle name="Normal 4 2 3 3 3 2" xfId="8019"/>
    <cellStyle name="Normal 4 2 3 3 4" xfId="8020"/>
    <cellStyle name="Normal 4 2 3 4" xfId="8021"/>
    <cellStyle name="Normal 4 2 3 4 2" xfId="8022"/>
    <cellStyle name="Normal 4 2 3 4 2 2" xfId="8023"/>
    <cellStyle name="Normal 4 2 3 4 3" xfId="8024"/>
    <cellStyle name="Normal 4 2 3 5" xfId="8025"/>
    <cellStyle name="Normal 4 2 3 5 2" xfId="8026"/>
    <cellStyle name="Normal 4 2 3 6" xfId="8027"/>
    <cellStyle name="Normal 4 2 4" xfId="8028"/>
    <cellStyle name="Normal 4 2 4 2" xfId="8029"/>
    <cellStyle name="Normal 4 2 4 2 2" xfId="8030"/>
    <cellStyle name="Normal 4 2 4 2 2 2" xfId="8031"/>
    <cellStyle name="Normal 4 2 4 2 3" xfId="8032"/>
    <cellStyle name="Normal 4 2 4 3" xfId="8033"/>
    <cellStyle name="Normal 4 2 4 3 2" xfId="8034"/>
    <cellStyle name="Normal 4 2 4 4" xfId="8035"/>
    <cellStyle name="Normal 4 2 5" xfId="8036"/>
    <cellStyle name="Normal 4 2 5 2" xfId="8037"/>
    <cellStyle name="Normal 4 2 5 2 2" xfId="8038"/>
    <cellStyle name="Normal 4 2 5 3" xfId="8039"/>
    <cellStyle name="Normal 4 2 6" xfId="8040"/>
    <cellStyle name="Normal 4 2 6 2" xfId="8041"/>
    <cellStyle name="Normal 4 2 7" xfId="8042"/>
    <cellStyle name="Normal 4 3" xfId="8043"/>
    <cellStyle name="Normal 4 3 2" xfId="8044"/>
    <cellStyle name="Normal 4 4" xfId="8045"/>
    <cellStyle name="Normal 4 5" xfId="8046"/>
    <cellStyle name="Normal 4 5 2" xfId="8047"/>
    <cellStyle name="Normal 4 6" xfId="8048"/>
    <cellStyle name="Normal 4 7" xfId="8049"/>
    <cellStyle name="Normal 40" xfId="8050"/>
    <cellStyle name="Normal 40 2" xfId="8051"/>
    <cellStyle name="Normal 40 2 2" xfId="8052"/>
    <cellStyle name="Normal 40 2 2 2" xfId="8053"/>
    <cellStyle name="Normal 40 2 2 2 2" xfId="8054"/>
    <cellStyle name="Normal 40 2 2 2 2 2" xfId="8055"/>
    <cellStyle name="Normal 40 2 2 2 3" xfId="8056"/>
    <cellStyle name="Normal 40 2 2 3" xfId="8057"/>
    <cellStyle name="Normal 40 2 2 3 2" xfId="8058"/>
    <cellStyle name="Normal 40 2 2 4" xfId="8059"/>
    <cellStyle name="Normal 40 2 3" xfId="8060"/>
    <cellStyle name="Normal 40 2 3 2" xfId="8061"/>
    <cellStyle name="Normal 40 2 3 2 2" xfId="8062"/>
    <cellStyle name="Normal 40 2 3 3" xfId="8063"/>
    <cellStyle name="Normal 40 2 4" xfId="8064"/>
    <cellStyle name="Normal 40 2 4 2" xfId="8065"/>
    <cellStyle name="Normal 40 2 5" xfId="8066"/>
    <cellStyle name="Normal 40 3" xfId="8067"/>
    <cellStyle name="Normal 40 3 2" xfId="8068"/>
    <cellStyle name="Normal 40 3 2 2" xfId="8069"/>
    <cellStyle name="Normal 40 3 2 2 2" xfId="8070"/>
    <cellStyle name="Normal 40 3 2 3" xfId="8071"/>
    <cellStyle name="Normal 40 3 3" xfId="8072"/>
    <cellStyle name="Normal 40 3 3 2" xfId="8073"/>
    <cellStyle name="Normal 40 3 4" xfId="8074"/>
    <cellStyle name="Normal 40 4" xfId="8075"/>
    <cellStyle name="Normal 40 4 2" xfId="8076"/>
    <cellStyle name="Normal 40 4 2 2" xfId="8077"/>
    <cellStyle name="Normal 40 4 3" xfId="8078"/>
    <cellStyle name="Normal 40 5" xfId="8079"/>
    <cellStyle name="Normal 40 5 2" xfId="8080"/>
    <cellStyle name="Normal 40 6" xfId="8081"/>
    <cellStyle name="Normal 41" xfId="8082"/>
    <cellStyle name="Normal 41 2" xfId="8083"/>
    <cellStyle name="Normal 42" xfId="8084"/>
    <cellStyle name="Normal 42 2" xfId="8085"/>
    <cellStyle name="Normal 42 2 2" xfId="8086"/>
    <cellStyle name="Normal 42 2 2 2" xfId="8087"/>
    <cellStyle name="Normal 42 2 2 2 2" xfId="8088"/>
    <cellStyle name="Normal 42 2 2 3" xfId="8089"/>
    <cellStyle name="Normal 42 2 3" xfId="8090"/>
    <cellStyle name="Normal 42 2 3 2" xfId="8091"/>
    <cellStyle name="Normal 42 2 4" xfId="8092"/>
    <cellStyle name="Normal 42 3" xfId="8093"/>
    <cellStyle name="Normal 42 3 2" xfId="8094"/>
    <cellStyle name="Normal 42 3 2 2" xfId="8095"/>
    <cellStyle name="Normal 42 3 3" xfId="8096"/>
    <cellStyle name="Normal 42 4" xfId="8097"/>
    <cellStyle name="Normal 42 4 2" xfId="8098"/>
    <cellStyle name="Normal 42 5" xfId="8099"/>
    <cellStyle name="Normal 43" xfId="8100"/>
    <cellStyle name="Normal 43 2" xfId="8101"/>
    <cellStyle name="Normal 43 2 2" xfId="8102"/>
    <cellStyle name="Normal 44" xfId="8103"/>
    <cellStyle name="Normal 44 2" xfId="8104"/>
    <cellStyle name="Normal 44 2 2" xfId="8105"/>
    <cellStyle name="Normal 44 2 2 2" xfId="8106"/>
    <cellStyle name="Normal 44 2 3" xfId="8107"/>
    <cellStyle name="Normal 44 3" xfId="8108"/>
    <cellStyle name="Normal 44 3 2" xfId="8109"/>
    <cellStyle name="Normal 44 4" xfId="8110"/>
    <cellStyle name="Normal 45" xfId="8111"/>
    <cellStyle name="Normal 45 2" xfId="8112"/>
    <cellStyle name="Normal 45 2 2" xfId="8113"/>
    <cellStyle name="Normal 45 3" xfId="8114"/>
    <cellStyle name="Normal 46" xfId="8115"/>
    <cellStyle name="Normal 46 2" xfId="8116"/>
    <cellStyle name="Normal 47" xfId="8117"/>
    <cellStyle name="Normal 47 2" xfId="8118"/>
    <cellStyle name="Normal 47 2 2" xfId="8119"/>
    <cellStyle name="Normal 47 3" xfId="8120"/>
    <cellStyle name="Normal 48" xfId="8121"/>
    <cellStyle name="Normal 49" xfId="8122"/>
    <cellStyle name="Normal 49 2" xfId="8123"/>
    <cellStyle name="Normal 5" xfId="8124"/>
    <cellStyle name="Normal 5 2" xfId="8125"/>
    <cellStyle name="Normal 5 3" xfId="8126"/>
    <cellStyle name="Normal 5 4" xfId="8127"/>
    <cellStyle name="Normal 5 5" xfId="8128"/>
    <cellStyle name="Normal 50" xfId="8129"/>
    <cellStyle name="Normal 51" xfId="8130"/>
    <cellStyle name="Normal 52" xfId="8131"/>
    <cellStyle name="Normal 53" xfId="8132"/>
    <cellStyle name="Normal 53 2" xfId="8133"/>
    <cellStyle name="Normal 54" xfId="8134"/>
    <cellStyle name="Normal 55" xfId="8135"/>
    <cellStyle name="Normal 56" xfId="8136"/>
    <cellStyle name="Normal 57" xfId="8137"/>
    <cellStyle name="Normal 58" xfId="8138"/>
    <cellStyle name="Normal 59" xfId="8139"/>
    <cellStyle name="Normal 6" xfId="8140"/>
    <cellStyle name="Normal 6 2" xfId="8141"/>
    <cellStyle name="Normal 6 3" xfId="8142"/>
    <cellStyle name="Normal 60" xfId="8143"/>
    <cellStyle name="Normal 61" xfId="8144"/>
    <cellStyle name="Normal 62" xfId="8145"/>
    <cellStyle name="Normal 63" xfId="8146"/>
    <cellStyle name="Normal 64" xfId="8147"/>
    <cellStyle name="Normal 65" xfId="8148"/>
    <cellStyle name="Normal 66" xfId="8149"/>
    <cellStyle name="Normal 67" xfId="8150"/>
    <cellStyle name="Normal 68" xfId="8151"/>
    <cellStyle name="Normal 69" xfId="8152"/>
    <cellStyle name="Normal 7" xfId="8153"/>
    <cellStyle name="Normal 7 2" xfId="8154"/>
    <cellStyle name="Normal 7 3" xfId="8155"/>
    <cellStyle name="Normal 70" xfId="8156"/>
    <cellStyle name="Normal 71" xfId="8157"/>
    <cellStyle name="Normal 72" xfId="8158"/>
    <cellStyle name="Normal 73" xfId="8159"/>
    <cellStyle name="Normal 73 2" xfId="8160"/>
    <cellStyle name="Normal 74" xfId="8161"/>
    <cellStyle name="Normal 79" xfId="8162"/>
    <cellStyle name="Normal 8" xfId="8163"/>
    <cellStyle name="Normal 8 2" xfId="8164"/>
    <cellStyle name="Normal 8 3" xfId="8165"/>
    <cellStyle name="Normal 80" xfId="8166"/>
    <cellStyle name="Normal 9" xfId="8167"/>
    <cellStyle name="Normal 9 2" xfId="8168"/>
    <cellStyle name="Normal 9 3" xfId="8169"/>
    <cellStyle name="Note 2" xfId="8170"/>
    <cellStyle name="Note 2 10" xfId="8171"/>
    <cellStyle name="Note 2 10 2" xfId="8172"/>
    <cellStyle name="Note 2 10 2 2" xfId="8173"/>
    <cellStyle name="Note 2 10 3" xfId="8174"/>
    <cellStyle name="Note 2 11" xfId="8175"/>
    <cellStyle name="Note 2 11 2" xfId="8176"/>
    <cellStyle name="Note 2 11 2 2" xfId="8177"/>
    <cellStyle name="Note 2 11 3" xfId="8178"/>
    <cellStyle name="Note 2 12" xfId="8179"/>
    <cellStyle name="Note 2 12 2" xfId="8180"/>
    <cellStyle name="Note 2 12 2 2" xfId="8181"/>
    <cellStyle name="Note 2 12 3" xfId="8182"/>
    <cellStyle name="Note 2 13" xfId="8183"/>
    <cellStyle name="Note 2 13 2" xfId="8184"/>
    <cellStyle name="Note 2 14" xfId="8185"/>
    <cellStyle name="Note 2 2" xfId="8186"/>
    <cellStyle name="Note 2 2 2" xfId="8187"/>
    <cellStyle name="Note 2 2 2 2" xfId="8188"/>
    <cellStyle name="Note 2 2 3" xfId="8189"/>
    <cellStyle name="Note 2 3" xfId="8190"/>
    <cellStyle name="Note 2 3 2" xfId="8191"/>
    <cellStyle name="Note 2 3 2 2" xfId="8192"/>
    <cellStyle name="Note 2 3 3" xfId="8193"/>
    <cellStyle name="Note 2 4" xfId="8194"/>
    <cellStyle name="Note 2 4 2" xfId="8195"/>
    <cellStyle name="Note 2 4 2 2" xfId="8196"/>
    <cellStyle name="Note 2 4 3" xfId="8197"/>
    <cellStyle name="Note 2 5" xfId="8198"/>
    <cellStyle name="Note 2 5 2" xfId="8199"/>
    <cellStyle name="Note 2 5 2 2" xfId="8200"/>
    <cellStyle name="Note 2 5 3" xfId="8201"/>
    <cellStyle name="Note 2 6" xfId="8202"/>
    <cellStyle name="Note 2 6 2" xfId="8203"/>
    <cellStyle name="Note 2 6 2 2" xfId="8204"/>
    <cellStyle name="Note 2 6 3" xfId="8205"/>
    <cellStyle name="Note 2 7" xfId="8206"/>
    <cellStyle name="Note 2 7 2" xfId="8207"/>
    <cellStyle name="Note 2 7 2 2" xfId="8208"/>
    <cellStyle name="Note 2 7 3" xfId="8209"/>
    <cellStyle name="Note 2 8" xfId="8210"/>
    <cellStyle name="Note 2 8 2" xfId="8211"/>
    <cellStyle name="Note 2 8 2 2" xfId="8212"/>
    <cellStyle name="Note 2 8 3" xfId="8213"/>
    <cellStyle name="Note 2 9" xfId="8214"/>
    <cellStyle name="Note 2 9 2" xfId="8215"/>
    <cellStyle name="Note 2 9 2 2" xfId="8216"/>
    <cellStyle name="Note 2 9 3" xfId="8217"/>
    <cellStyle name="Note 3" xfId="8218"/>
    <cellStyle name="Note 3 10" xfId="8219"/>
    <cellStyle name="Note 3 10 2" xfId="8220"/>
    <cellStyle name="Note 3 10 2 2" xfId="8221"/>
    <cellStyle name="Note 3 10 3" xfId="8222"/>
    <cellStyle name="Note 3 11" xfId="8223"/>
    <cellStyle name="Note 3 11 2" xfId="8224"/>
    <cellStyle name="Note 3 11 2 2" xfId="8225"/>
    <cellStyle name="Note 3 11 3" xfId="8226"/>
    <cellStyle name="Note 3 12" xfId="8227"/>
    <cellStyle name="Note 3 12 2" xfId="8228"/>
    <cellStyle name="Note 3 12 2 2" xfId="8229"/>
    <cellStyle name="Note 3 12 3" xfId="8230"/>
    <cellStyle name="Note 3 13" xfId="8231"/>
    <cellStyle name="Note 3 13 2" xfId="8232"/>
    <cellStyle name="Note 3 14" xfId="8233"/>
    <cellStyle name="Note 3 2" xfId="8234"/>
    <cellStyle name="Note 3 2 2" xfId="8235"/>
    <cellStyle name="Note 3 2 2 2" xfId="8236"/>
    <cellStyle name="Note 3 2 3" xfId="8237"/>
    <cellStyle name="Note 3 3" xfId="8238"/>
    <cellStyle name="Note 3 3 2" xfId="8239"/>
    <cellStyle name="Note 3 3 2 2" xfId="8240"/>
    <cellStyle name="Note 3 3 3" xfId="8241"/>
    <cellStyle name="Note 3 4" xfId="8242"/>
    <cellStyle name="Note 3 4 2" xfId="8243"/>
    <cellStyle name="Note 3 4 2 2" xfId="8244"/>
    <cellStyle name="Note 3 4 3" xfId="8245"/>
    <cellStyle name="Note 3 5" xfId="8246"/>
    <cellStyle name="Note 3 5 2" xfId="8247"/>
    <cellStyle name="Note 3 5 2 2" xfId="8248"/>
    <cellStyle name="Note 3 5 3" xfId="8249"/>
    <cellStyle name="Note 3 6" xfId="8250"/>
    <cellStyle name="Note 3 6 2" xfId="8251"/>
    <cellStyle name="Note 3 6 2 2" xfId="8252"/>
    <cellStyle name="Note 3 6 3" xfId="8253"/>
    <cellStyle name="Note 3 7" xfId="8254"/>
    <cellStyle name="Note 3 7 2" xfId="8255"/>
    <cellStyle name="Note 3 7 2 2" xfId="8256"/>
    <cellStyle name="Note 3 7 3" xfId="8257"/>
    <cellStyle name="Note 3 8" xfId="8258"/>
    <cellStyle name="Note 3 8 2" xfId="8259"/>
    <cellStyle name="Note 3 8 2 2" xfId="8260"/>
    <cellStyle name="Note 3 8 3" xfId="8261"/>
    <cellStyle name="Note 3 9" xfId="8262"/>
    <cellStyle name="Note 3 9 2" xfId="8263"/>
    <cellStyle name="Note 3 9 2 2" xfId="8264"/>
    <cellStyle name="Note 3 9 3" xfId="8265"/>
    <cellStyle name="Note 4" xfId="8266"/>
    <cellStyle name="Note 4 10" xfId="8267"/>
    <cellStyle name="Note 4 10 2" xfId="8268"/>
    <cellStyle name="Note 4 10 2 2" xfId="8269"/>
    <cellStyle name="Note 4 10 3" xfId="8270"/>
    <cellStyle name="Note 4 11" xfId="8271"/>
    <cellStyle name="Note 4 11 2" xfId="8272"/>
    <cellStyle name="Note 4 11 2 2" xfId="8273"/>
    <cellStyle name="Note 4 11 3" xfId="8274"/>
    <cellStyle name="Note 4 12" xfId="8275"/>
    <cellStyle name="Note 4 12 2" xfId="8276"/>
    <cellStyle name="Note 4 12 2 2" xfId="8277"/>
    <cellStyle name="Note 4 12 3" xfId="8278"/>
    <cellStyle name="Note 4 13" xfId="8279"/>
    <cellStyle name="Note 4 13 2" xfId="8280"/>
    <cellStyle name="Note 4 14" xfId="8281"/>
    <cellStyle name="Note 4 2" xfId="8282"/>
    <cellStyle name="Note 4 2 2" xfId="8283"/>
    <cellStyle name="Note 4 2 2 2" xfId="8284"/>
    <cellStyle name="Note 4 2 3" xfId="8285"/>
    <cellStyle name="Note 4 3" xfId="8286"/>
    <cellStyle name="Note 4 3 2" xfId="8287"/>
    <cellStyle name="Note 4 3 2 2" xfId="8288"/>
    <cellStyle name="Note 4 3 3" xfId="8289"/>
    <cellStyle name="Note 4 4" xfId="8290"/>
    <cellStyle name="Note 4 4 2" xfId="8291"/>
    <cellStyle name="Note 4 4 2 2" xfId="8292"/>
    <cellStyle name="Note 4 4 3" xfId="8293"/>
    <cellStyle name="Note 4 5" xfId="8294"/>
    <cellStyle name="Note 4 5 2" xfId="8295"/>
    <cellStyle name="Note 4 5 2 2" xfId="8296"/>
    <cellStyle name="Note 4 5 3" xfId="8297"/>
    <cellStyle name="Note 4 6" xfId="8298"/>
    <cellStyle name="Note 4 6 2" xfId="8299"/>
    <cellStyle name="Note 4 6 2 2" xfId="8300"/>
    <cellStyle name="Note 4 6 3" xfId="8301"/>
    <cellStyle name="Note 4 7" xfId="8302"/>
    <cellStyle name="Note 4 7 2" xfId="8303"/>
    <cellStyle name="Note 4 7 2 2" xfId="8304"/>
    <cellStyle name="Note 4 7 3" xfId="8305"/>
    <cellStyle name="Note 4 8" xfId="8306"/>
    <cellStyle name="Note 4 8 2" xfId="8307"/>
    <cellStyle name="Note 4 8 2 2" xfId="8308"/>
    <cellStyle name="Note 4 8 3" xfId="8309"/>
    <cellStyle name="Note 4 9" xfId="8310"/>
    <cellStyle name="Note 4 9 2" xfId="8311"/>
    <cellStyle name="Note 4 9 2 2" xfId="8312"/>
    <cellStyle name="Note 4 9 3" xfId="8313"/>
    <cellStyle name="Note 5" xfId="8314"/>
    <cellStyle name="Note 5 2" xfId="8315"/>
    <cellStyle name="Note 5 3" xfId="8316"/>
    <cellStyle name="Note 5 3 2" xfId="8317"/>
    <cellStyle name="Note 5 4" xfId="8318"/>
    <cellStyle name="Note 5 4 2" xfId="8319"/>
    <cellStyle name="Note 6" xfId="8320"/>
    <cellStyle name="Note 6 2" xfId="8321"/>
    <cellStyle name="Note 7" xfId="8322"/>
    <cellStyle name="Note 7 2" xfId="8323"/>
    <cellStyle name="Note 7 2 2" xfId="8324"/>
    <cellStyle name="Note 7 3" xfId="8325"/>
    <cellStyle name="Note 8" xfId="8326"/>
    <cellStyle name="Note 8 2" xfId="8327"/>
    <cellStyle name="Note 9" xfId="8328"/>
    <cellStyle name="Notes" xfId="11"/>
    <cellStyle name="O_#_0dp" xfId="8329"/>
    <cellStyle name="O_#_0dp 2" xfId="8330"/>
    <cellStyle name="O_#_1dp" xfId="8331"/>
    <cellStyle name="O_#_1dp 2" xfId="8332"/>
    <cellStyle name="O_#_2dp" xfId="8333"/>
    <cellStyle name="O_#_2dp 2" xfId="8334"/>
    <cellStyle name="O_#_3dp" xfId="8335"/>
    <cellStyle name="O_#_3dp 2" xfId="8336"/>
    <cellStyle name="O_#_4dp" xfId="8337"/>
    <cellStyle name="O_#_4dp 2" xfId="8338"/>
    <cellStyle name="O_%_0dp" xfId="8339"/>
    <cellStyle name="O_%_0dp 10" xfId="8340"/>
    <cellStyle name="O_%_0dp 10 2" xfId="8341"/>
    <cellStyle name="O_%_0dp 11" xfId="8342"/>
    <cellStyle name="O_%_0dp 11 2" xfId="8343"/>
    <cellStyle name="O_%_0dp 12" xfId="8344"/>
    <cellStyle name="O_%_0dp 12 2" xfId="8345"/>
    <cellStyle name="O_%_0dp 13" xfId="8346"/>
    <cellStyle name="O_%_0dp 2" xfId="8347"/>
    <cellStyle name="O_%_0dp 2 2" xfId="8348"/>
    <cellStyle name="O_%_0dp 3" xfId="8349"/>
    <cellStyle name="O_%_0dp 3 2" xfId="8350"/>
    <cellStyle name="O_%_0dp 4" xfId="8351"/>
    <cellStyle name="O_%_0dp 4 2" xfId="8352"/>
    <cellStyle name="O_%_0dp 5" xfId="8353"/>
    <cellStyle name="O_%_0dp 5 2" xfId="8354"/>
    <cellStyle name="O_%_0dp 6" xfId="8355"/>
    <cellStyle name="O_%_0dp 6 2" xfId="8356"/>
    <cellStyle name="O_%_0dp 7" xfId="8357"/>
    <cellStyle name="O_%_0dp 7 2" xfId="8358"/>
    <cellStyle name="O_%_0dp 8" xfId="8359"/>
    <cellStyle name="O_%_0dp 8 2" xfId="8360"/>
    <cellStyle name="O_%_0dp 9" xfId="8361"/>
    <cellStyle name="O_%_0dp 9 2" xfId="8362"/>
    <cellStyle name="O_%_1dp" xfId="8363"/>
    <cellStyle name="O_%_1dp 2" xfId="8364"/>
    <cellStyle name="O_%_2dp" xfId="8365"/>
    <cellStyle name="O_%_2dp 2" xfId="8366"/>
    <cellStyle name="O_%_3dp" xfId="8367"/>
    <cellStyle name="O_%_3dp 2" xfId="8368"/>
    <cellStyle name="O_%_4dp" xfId="8369"/>
    <cellStyle name="O_%_4dp 2" xfId="8370"/>
    <cellStyle name="O_Check" xfId="8371"/>
    <cellStyle name="O_Check 2" xfId="8372"/>
    <cellStyle name="O_Check_CFSP CPA model 20060516 v49i" xfId="8373"/>
    <cellStyle name="O_Check_CFSP CPA model 20060516 v49i 10" xfId="8374"/>
    <cellStyle name="O_Check_CFSP CPA model 20060516 v49i 10 2" xfId="8375"/>
    <cellStyle name="O_Check_CFSP CPA model 20060516 v49i 11" xfId="8376"/>
    <cellStyle name="O_Check_CFSP CPA model 20060516 v49i 11 2" xfId="8377"/>
    <cellStyle name="O_Check_CFSP CPA model 20060516 v49i 12" xfId="8378"/>
    <cellStyle name="O_Check_CFSP CPA model 20060516 v49i 12 2" xfId="8379"/>
    <cellStyle name="O_Check_CFSP CPA model 20060516 v49i 13" xfId="8380"/>
    <cellStyle name="O_Check_CFSP CPA model 20060516 v49i 2" xfId="8381"/>
    <cellStyle name="O_Check_CFSP CPA model 20060516 v49i 2 2" xfId="8382"/>
    <cellStyle name="O_Check_CFSP CPA model 20060516 v49i 3" xfId="8383"/>
    <cellStyle name="O_Check_CFSP CPA model 20060516 v49i 3 2" xfId="8384"/>
    <cellStyle name="O_Check_CFSP CPA model 20060516 v49i 4" xfId="8385"/>
    <cellStyle name="O_Check_CFSP CPA model 20060516 v49i 4 2" xfId="8386"/>
    <cellStyle name="O_Check_CFSP CPA model 20060516 v49i 5" xfId="8387"/>
    <cellStyle name="O_Check_CFSP CPA model 20060516 v49i 5 2" xfId="8388"/>
    <cellStyle name="O_Check_CFSP CPA model 20060516 v49i 6" xfId="8389"/>
    <cellStyle name="O_Check_CFSP CPA model 20060516 v49i 6 2" xfId="8390"/>
    <cellStyle name="O_Check_CFSP CPA model 20060516 v49i 7" xfId="8391"/>
    <cellStyle name="O_Check_CFSP CPA model 20060516 v49i 7 2" xfId="8392"/>
    <cellStyle name="O_Check_CFSP CPA model 20060516 v49i 8" xfId="8393"/>
    <cellStyle name="O_Check_CFSP CPA model 20060516 v49i 8 2" xfId="8394"/>
    <cellStyle name="O_Check_CFSP CPA model 20060516 v49i 9" xfId="8395"/>
    <cellStyle name="O_Check_CFSP CPA model 20060516 v49i 9 2" xfId="8396"/>
    <cellStyle name="O_Commentary" xfId="8397"/>
    <cellStyle name="O_Commentary 2" xfId="8398"/>
    <cellStyle name="O_Commentary 2 2" xfId="8399"/>
    <cellStyle name="O_Commentary 2 2 2" xfId="8400"/>
    <cellStyle name="O_Commentary 2 3" xfId="8401"/>
    <cellStyle name="O_Commentary 2 3 2" xfId="8402"/>
    <cellStyle name="O_Commentary 2 4" xfId="8403"/>
    <cellStyle name="O_Commentary 3" xfId="8404"/>
    <cellStyle name="O_Commentary 3 2" xfId="8405"/>
    <cellStyle name="O_Commentary 4" xfId="8406"/>
    <cellStyle name="O_Commentary 4 2" xfId="8407"/>
    <cellStyle name="O_Commentary 5" xfId="8408"/>
    <cellStyle name="O_Date" xfId="8409"/>
    <cellStyle name="O_Date 2" xfId="8410"/>
    <cellStyle name="O_Date_CFSP CPA model 20060613 v82" xfId="8411"/>
    <cellStyle name="O_Date_CFSP CPA model 20060613 v82 2" xfId="8412"/>
    <cellStyle name="O_Date_CFSP CPA model 20060613 v82 2 2" xfId="8413"/>
    <cellStyle name="O_Date_CFSP CPA model 20060613 v82 2 2 2" xfId="8414"/>
    <cellStyle name="O_Date_CFSP CPA model 20060613 v82 2 3" xfId="8415"/>
    <cellStyle name="O_Date_CFSP CPA model 20060613 v82 2 3 2" xfId="8416"/>
    <cellStyle name="O_Date_CFSP CPA model 20060613 v82 3" xfId="8417"/>
    <cellStyle name="O_Date_CFSP CPA model 20060613 v82 3 2" xfId="8418"/>
    <cellStyle name="O_Date_CFSP CPA model 20060613 v82 4" xfId="8419"/>
    <cellStyle name="O_Date_CFSP CPA model 20060613 v82 4 2" xfId="8420"/>
    <cellStyle name="O_Date_Mth" xfId="8421"/>
    <cellStyle name="O_Date_Mth 10" xfId="8422"/>
    <cellStyle name="O_Date_Mth 10 2" xfId="8423"/>
    <cellStyle name="O_Date_Mth 10 2 2" xfId="8424"/>
    <cellStyle name="O_Date_Mth 10 3" xfId="8425"/>
    <cellStyle name="O_Date_Mth 11" xfId="8426"/>
    <cellStyle name="O_Date_Mth 11 2" xfId="8427"/>
    <cellStyle name="O_Date_Mth 11 2 2" xfId="8428"/>
    <cellStyle name="O_Date_Mth 11 3" xfId="8429"/>
    <cellStyle name="O_Date_Mth 12" xfId="8430"/>
    <cellStyle name="O_Date_Mth 12 2" xfId="8431"/>
    <cellStyle name="O_Date_Mth 12 2 2" xfId="8432"/>
    <cellStyle name="O_Date_Mth 12 3" xfId="8433"/>
    <cellStyle name="O_Date_Mth 13" xfId="8434"/>
    <cellStyle name="O_Date_Mth 13 2" xfId="8435"/>
    <cellStyle name="O_Date_Mth 14" xfId="8436"/>
    <cellStyle name="O_Date_Mth 2" xfId="8437"/>
    <cellStyle name="O_Date_Mth 2 2" xfId="8438"/>
    <cellStyle name="O_Date_Mth 2 2 2" xfId="8439"/>
    <cellStyle name="O_Date_Mth 2 3" xfId="8440"/>
    <cellStyle name="O_Date_Mth 3" xfId="8441"/>
    <cellStyle name="O_Date_Mth 3 2" xfId="8442"/>
    <cellStyle name="O_Date_Mth 3 2 2" xfId="8443"/>
    <cellStyle name="O_Date_Mth 3 3" xfId="8444"/>
    <cellStyle name="O_Date_Mth 4" xfId="8445"/>
    <cellStyle name="O_Date_Mth 4 2" xfId="8446"/>
    <cellStyle name="O_Date_Mth 4 2 2" xfId="8447"/>
    <cellStyle name="O_Date_Mth 4 3" xfId="8448"/>
    <cellStyle name="O_Date_Mth 5" xfId="8449"/>
    <cellStyle name="O_Date_Mth 5 2" xfId="8450"/>
    <cellStyle name="O_Date_Mth 5 2 2" xfId="8451"/>
    <cellStyle name="O_Date_Mth 5 3" xfId="8452"/>
    <cellStyle name="O_Date_Mth 6" xfId="8453"/>
    <cellStyle name="O_Date_Mth 6 2" xfId="8454"/>
    <cellStyle name="O_Date_Mth 6 2 2" xfId="8455"/>
    <cellStyle name="O_Date_Mth 6 3" xfId="8456"/>
    <cellStyle name="O_Date_Mth 7" xfId="8457"/>
    <cellStyle name="O_Date_Mth 7 2" xfId="8458"/>
    <cellStyle name="O_Date_Mth 7 2 2" xfId="8459"/>
    <cellStyle name="O_Date_Mth 7 3" xfId="8460"/>
    <cellStyle name="O_Date_Mth 8" xfId="8461"/>
    <cellStyle name="O_Date_Mth 8 2" xfId="8462"/>
    <cellStyle name="O_Date_Mth 8 2 2" xfId="8463"/>
    <cellStyle name="O_Date_Mth 8 3" xfId="8464"/>
    <cellStyle name="O_Date_Mth 9" xfId="8465"/>
    <cellStyle name="O_Date_Mth 9 2" xfId="8466"/>
    <cellStyle name="O_Date_Mth 9 2 2" xfId="8467"/>
    <cellStyle name="O_Date_Mth 9 3" xfId="8468"/>
    <cellStyle name="O_Date_YE" xfId="8469"/>
    <cellStyle name="O_Date_YE 2" xfId="8470"/>
    <cellStyle name="O_Date_YE 2 2" xfId="8471"/>
    <cellStyle name="O_Date_YE 2 2 2" xfId="8472"/>
    <cellStyle name="O_Date_YE 2 3" xfId="8473"/>
    <cellStyle name="O_Date_YE 2 3 2" xfId="8474"/>
    <cellStyle name="O_Date_YE 3" xfId="8475"/>
    <cellStyle name="O_Date_YE 3 2" xfId="8476"/>
    <cellStyle name="O_Date_YE 4" xfId="8477"/>
    <cellStyle name="O_Date_YE 4 2" xfId="8478"/>
    <cellStyle name="O_Date_Yr" xfId="8479"/>
    <cellStyle name="O_Date_Yr 2" xfId="8480"/>
    <cellStyle name="O_Date_Yr 2 2" xfId="8481"/>
    <cellStyle name="O_Date_Yr 3" xfId="8482"/>
    <cellStyle name="O_Date_Yr 3 2" xfId="8483"/>
    <cellStyle name="O_Date_Yr 4" xfId="8484"/>
    <cellStyle name="O_Flag_YesNo" xfId="8485"/>
    <cellStyle name="O_Flag_YesNo 2" xfId="8486"/>
    <cellStyle name="O_Text" xfId="8487"/>
    <cellStyle name="O_Text 2" xfId="8488"/>
    <cellStyle name="O_Text 3" xfId="8489"/>
    <cellStyle name="O_Text_Sheet1" xfId="8490"/>
    <cellStyle name="O_Text_Sheet1 2" xfId="8491"/>
    <cellStyle name="OffSheet" xfId="8492"/>
    <cellStyle name="OffSheet 10" xfId="8493"/>
    <cellStyle name="OffSheet 10 2" xfId="8494"/>
    <cellStyle name="OffSheet 11" xfId="8495"/>
    <cellStyle name="OffSheet 11 2" xfId="8496"/>
    <cellStyle name="OffSheet 12" xfId="8497"/>
    <cellStyle name="OffSheet 2" xfId="8498"/>
    <cellStyle name="OffSheet 2 2" xfId="8499"/>
    <cellStyle name="OffSheet 3" xfId="8500"/>
    <cellStyle name="OffSheet 3 2" xfId="8501"/>
    <cellStyle name="OffSheet 4" xfId="8502"/>
    <cellStyle name="OffSheet 4 2" xfId="8503"/>
    <cellStyle name="OffSheet 5" xfId="8504"/>
    <cellStyle name="OffSheet 5 2" xfId="8505"/>
    <cellStyle name="OffSheet 6" xfId="8506"/>
    <cellStyle name="OffSheet 6 2" xfId="8507"/>
    <cellStyle name="OffSheet 7" xfId="8508"/>
    <cellStyle name="OffSheet 7 2" xfId="8509"/>
    <cellStyle name="OffSheet 8" xfId="8510"/>
    <cellStyle name="OffSheet 8 2" xfId="8511"/>
    <cellStyle name="OffSheet 9" xfId="8512"/>
    <cellStyle name="OffSheet 9 2" xfId="8513"/>
    <cellStyle name="Output 2" xfId="8514"/>
    <cellStyle name="Output 2 10" xfId="8515"/>
    <cellStyle name="Output 2 10 2" xfId="8516"/>
    <cellStyle name="Output 2 11" xfId="8517"/>
    <cellStyle name="Output 2 11 2" xfId="8518"/>
    <cellStyle name="Output 2 12" xfId="8519"/>
    <cellStyle name="Output 2 12 2" xfId="8520"/>
    <cellStyle name="Output 2 13" xfId="8521"/>
    <cellStyle name="Output 2 2" xfId="8522"/>
    <cellStyle name="Output 2 2 2" xfId="8523"/>
    <cellStyle name="Output 2 3" xfId="8524"/>
    <cellStyle name="Output 2 3 2" xfId="8525"/>
    <cellStyle name="Output 2 4" xfId="8526"/>
    <cellStyle name="Output 2 4 2" xfId="8527"/>
    <cellStyle name="Output 2 5" xfId="8528"/>
    <cellStyle name="Output 2 5 2" xfId="8529"/>
    <cellStyle name="Output 2 6" xfId="8530"/>
    <cellStyle name="Output 2 6 2" xfId="8531"/>
    <cellStyle name="Output 2 7" xfId="8532"/>
    <cellStyle name="Output 2 7 2" xfId="8533"/>
    <cellStyle name="Output 2 8" xfId="8534"/>
    <cellStyle name="Output 2 8 2" xfId="8535"/>
    <cellStyle name="Output 2 9" xfId="8536"/>
    <cellStyle name="Output 2 9 2" xfId="8537"/>
    <cellStyle name="Output 3" xfId="8538"/>
    <cellStyle name="Output 3 10" xfId="8539"/>
    <cellStyle name="Output 3 10 2" xfId="8540"/>
    <cellStyle name="Output 3 11" xfId="8541"/>
    <cellStyle name="Output 3 11 2" xfId="8542"/>
    <cellStyle name="Output 3 12" xfId="8543"/>
    <cellStyle name="Output 3 12 2" xfId="8544"/>
    <cellStyle name="Output 3 13" xfId="8545"/>
    <cellStyle name="Output 3 2" xfId="8546"/>
    <cellStyle name="Output 3 2 2" xfId="8547"/>
    <cellStyle name="Output 3 3" xfId="8548"/>
    <cellStyle name="Output 3 3 2" xfId="8549"/>
    <cellStyle name="Output 3 4" xfId="8550"/>
    <cellStyle name="Output 3 4 2" xfId="8551"/>
    <cellStyle name="Output 3 5" xfId="8552"/>
    <cellStyle name="Output 3 5 2" xfId="8553"/>
    <cellStyle name="Output 3 6" xfId="8554"/>
    <cellStyle name="Output 3 6 2" xfId="8555"/>
    <cellStyle name="Output 3 7" xfId="8556"/>
    <cellStyle name="Output 3 7 2" xfId="8557"/>
    <cellStyle name="Output 3 8" xfId="8558"/>
    <cellStyle name="Output 3 8 2" xfId="8559"/>
    <cellStyle name="Output 3 9" xfId="8560"/>
    <cellStyle name="Output 3 9 2" xfId="8561"/>
    <cellStyle name="Output 4" xfId="8562"/>
    <cellStyle name="Percent" xfId="2" builtinId="5"/>
    <cellStyle name="Percent 10" xfId="8563"/>
    <cellStyle name="Percent 10 10" xfId="8564"/>
    <cellStyle name="Percent 10 10 2" xfId="8565"/>
    <cellStyle name="Percent 10 10 3" xfId="8566"/>
    <cellStyle name="Percent 10 10 4" xfId="8567"/>
    <cellStyle name="Percent 10 11" xfId="8568"/>
    <cellStyle name="Percent 10 11 2" xfId="8569"/>
    <cellStyle name="Percent 10 11 3" xfId="8570"/>
    <cellStyle name="Percent 10 11 4" xfId="8571"/>
    <cellStyle name="Percent 10 12" xfId="8572"/>
    <cellStyle name="Percent 10 12 2" xfId="8573"/>
    <cellStyle name="Percent 10 12 3" xfId="8574"/>
    <cellStyle name="Percent 10 12 4" xfId="8575"/>
    <cellStyle name="Percent 10 12 5" xfId="8576"/>
    <cellStyle name="Percent 10 13" xfId="8577"/>
    <cellStyle name="Percent 10 14" xfId="8578"/>
    <cellStyle name="Percent 10 15" xfId="8579"/>
    <cellStyle name="Percent 10 16" xfId="8580"/>
    <cellStyle name="Percent 10 17" xfId="8581"/>
    <cellStyle name="Percent 10 2" xfId="8582"/>
    <cellStyle name="Percent 10 2 10" xfId="8583"/>
    <cellStyle name="Percent 10 2 10 2" xfId="8584"/>
    <cellStyle name="Percent 10 2 10 3" xfId="8585"/>
    <cellStyle name="Percent 10 2 10 4" xfId="8586"/>
    <cellStyle name="Percent 10 2 10 5" xfId="8587"/>
    <cellStyle name="Percent 10 2 11" xfId="8588"/>
    <cellStyle name="Percent 10 2 12" xfId="8589"/>
    <cellStyle name="Percent 10 2 13" xfId="8590"/>
    <cellStyle name="Percent 10 2 2" xfId="8591"/>
    <cellStyle name="Percent 10 2 2 10" xfId="8592"/>
    <cellStyle name="Percent 10 2 2 11" xfId="8593"/>
    <cellStyle name="Percent 10 2 2 12" xfId="8594"/>
    <cellStyle name="Percent 10 2 2 2" xfId="8595"/>
    <cellStyle name="Percent 10 2 2 2 10" xfId="8596"/>
    <cellStyle name="Percent 10 2 2 2 2" xfId="8597"/>
    <cellStyle name="Percent 10 2 2 2 2 2" xfId="8598"/>
    <cellStyle name="Percent 10 2 2 2 2 2 2" xfId="8599"/>
    <cellStyle name="Percent 10 2 2 2 2 2 2 2" xfId="8600"/>
    <cellStyle name="Percent 10 2 2 2 2 2 2 3" xfId="8601"/>
    <cellStyle name="Percent 10 2 2 2 2 2 2 4" xfId="8602"/>
    <cellStyle name="Percent 10 2 2 2 2 2 3" xfId="8603"/>
    <cellStyle name="Percent 10 2 2 2 2 2 3 2" xfId="8604"/>
    <cellStyle name="Percent 10 2 2 2 2 2 3 3" xfId="8605"/>
    <cellStyle name="Percent 10 2 2 2 2 2 3 4" xfId="8606"/>
    <cellStyle name="Percent 10 2 2 2 2 2 4" xfId="8607"/>
    <cellStyle name="Percent 10 2 2 2 2 2 5" xfId="8608"/>
    <cellStyle name="Percent 10 2 2 2 2 2 6" xfId="8609"/>
    <cellStyle name="Percent 10 2 2 2 2 3" xfId="8610"/>
    <cellStyle name="Percent 10 2 2 2 2 3 2" xfId="8611"/>
    <cellStyle name="Percent 10 2 2 2 2 3 2 2" xfId="8612"/>
    <cellStyle name="Percent 10 2 2 2 2 3 2 3" xfId="8613"/>
    <cellStyle name="Percent 10 2 2 2 2 3 2 4" xfId="8614"/>
    <cellStyle name="Percent 10 2 2 2 2 3 3" xfId="8615"/>
    <cellStyle name="Percent 10 2 2 2 2 3 3 2" xfId="8616"/>
    <cellStyle name="Percent 10 2 2 2 2 3 3 3" xfId="8617"/>
    <cellStyle name="Percent 10 2 2 2 2 3 3 4" xfId="8618"/>
    <cellStyle name="Percent 10 2 2 2 2 3 4" xfId="8619"/>
    <cellStyle name="Percent 10 2 2 2 2 3 5" xfId="8620"/>
    <cellStyle name="Percent 10 2 2 2 2 3 6" xfId="8621"/>
    <cellStyle name="Percent 10 2 2 2 2 4" xfId="8622"/>
    <cellStyle name="Percent 10 2 2 2 2 4 2" xfId="8623"/>
    <cellStyle name="Percent 10 2 2 2 2 4 3" xfId="8624"/>
    <cellStyle name="Percent 10 2 2 2 2 4 4" xfId="8625"/>
    <cellStyle name="Percent 10 2 2 2 2 5" xfId="8626"/>
    <cellStyle name="Percent 10 2 2 2 2 5 2" xfId="8627"/>
    <cellStyle name="Percent 10 2 2 2 2 5 3" xfId="8628"/>
    <cellStyle name="Percent 10 2 2 2 2 5 4" xfId="8629"/>
    <cellStyle name="Percent 10 2 2 2 2 6" xfId="8630"/>
    <cellStyle name="Percent 10 2 2 2 2 7" xfId="8631"/>
    <cellStyle name="Percent 10 2 2 2 2 8" xfId="8632"/>
    <cellStyle name="Percent 10 2 2 2 3" xfId="8633"/>
    <cellStyle name="Percent 10 2 2 2 3 2" xfId="8634"/>
    <cellStyle name="Percent 10 2 2 2 3 2 2" xfId="8635"/>
    <cellStyle name="Percent 10 2 2 2 3 2 2 2" xfId="8636"/>
    <cellStyle name="Percent 10 2 2 2 3 2 2 3" xfId="8637"/>
    <cellStyle name="Percent 10 2 2 2 3 2 2 4" xfId="8638"/>
    <cellStyle name="Percent 10 2 2 2 3 2 3" xfId="8639"/>
    <cellStyle name="Percent 10 2 2 2 3 2 3 2" xfId="8640"/>
    <cellStyle name="Percent 10 2 2 2 3 2 3 3" xfId="8641"/>
    <cellStyle name="Percent 10 2 2 2 3 2 3 4" xfId="8642"/>
    <cellStyle name="Percent 10 2 2 2 3 2 4" xfId="8643"/>
    <cellStyle name="Percent 10 2 2 2 3 2 5" xfId="8644"/>
    <cellStyle name="Percent 10 2 2 2 3 2 6" xfId="8645"/>
    <cellStyle name="Percent 10 2 2 2 3 3" xfId="8646"/>
    <cellStyle name="Percent 10 2 2 2 3 3 2" xfId="8647"/>
    <cellStyle name="Percent 10 2 2 2 3 3 2 2" xfId="8648"/>
    <cellStyle name="Percent 10 2 2 2 3 3 2 3" xfId="8649"/>
    <cellStyle name="Percent 10 2 2 2 3 3 2 4" xfId="8650"/>
    <cellStyle name="Percent 10 2 2 2 3 3 3" xfId="8651"/>
    <cellStyle name="Percent 10 2 2 2 3 3 3 2" xfId="8652"/>
    <cellStyle name="Percent 10 2 2 2 3 3 3 3" xfId="8653"/>
    <cellStyle name="Percent 10 2 2 2 3 3 3 4" xfId="8654"/>
    <cellStyle name="Percent 10 2 2 2 3 3 4" xfId="8655"/>
    <cellStyle name="Percent 10 2 2 2 3 3 5" xfId="8656"/>
    <cellStyle name="Percent 10 2 2 2 3 3 6" xfId="8657"/>
    <cellStyle name="Percent 10 2 2 2 3 4" xfId="8658"/>
    <cellStyle name="Percent 10 2 2 2 3 4 2" xfId="8659"/>
    <cellStyle name="Percent 10 2 2 2 3 4 3" xfId="8660"/>
    <cellStyle name="Percent 10 2 2 2 3 4 4" xfId="8661"/>
    <cellStyle name="Percent 10 2 2 2 3 5" xfId="8662"/>
    <cellStyle name="Percent 10 2 2 2 3 5 2" xfId="8663"/>
    <cellStyle name="Percent 10 2 2 2 3 5 3" xfId="8664"/>
    <cellStyle name="Percent 10 2 2 2 3 5 4" xfId="8665"/>
    <cellStyle name="Percent 10 2 2 2 3 6" xfId="8666"/>
    <cellStyle name="Percent 10 2 2 2 3 7" xfId="8667"/>
    <cellStyle name="Percent 10 2 2 2 3 8" xfId="8668"/>
    <cellStyle name="Percent 10 2 2 2 4" xfId="8669"/>
    <cellStyle name="Percent 10 2 2 2 4 2" xfId="8670"/>
    <cellStyle name="Percent 10 2 2 2 4 2 2" xfId="8671"/>
    <cellStyle name="Percent 10 2 2 2 4 2 3" xfId="8672"/>
    <cellStyle name="Percent 10 2 2 2 4 2 4" xfId="8673"/>
    <cellStyle name="Percent 10 2 2 2 4 3" xfId="8674"/>
    <cellStyle name="Percent 10 2 2 2 4 3 2" xfId="8675"/>
    <cellStyle name="Percent 10 2 2 2 4 3 3" xfId="8676"/>
    <cellStyle name="Percent 10 2 2 2 4 3 4" xfId="8677"/>
    <cellStyle name="Percent 10 2 2 2 4 4" xfId="8678"/>
    <cellStyle name="Percent 10 2 2 2 4 5" xfId="8679"/>
    <cellStyle name="Percent 10 2 2 2 4 6" xfId="8680"/>
    <cellStyle name="Percent 10 2 2 2 5" xfId="8681"/>
    <cellStyle name="Percent 10 2 2 2 5 2" xfId="8682"/>
    <cellStyle name="Percent 10 2 2 2 5 2 2" xfId="8683"/>
    <cellStyle name="Percent 10 2 2 2 5 2 3" xfId="8684"/>
    <cellStyle name="Percent 10 2 2 2 5 2 4" xfId="8685"/>
    <cellStyle name="Percent 10 2 2 2 5 3" xfId="8686"/>
    <cellStyle name="Percent 10 2 2 2 5 3 2" xfId="8687"/>
    <cellStyle name="Percent 10 2 2 2 5 3 3" xfId="8688"/>
    <cellStyle name="Percent 10 2 2 2 5 3 4" xfId="8689"/>
    <cellStyle name="Percent 10 2 2 2 5 4" xfId="8690"/>
    <cellStyle name="Percent 10 2 2 2 5 5" xfId="8691"/>
    <cellStyle name="Percent 10 2 2 2 5 6" xfId="8692"/>
    <cellStyle name="Percent 10 2 2 2 6" xfId="8693"/>
    <cellStyle name="Percent 10 2 2 2 6 2" xfId="8694"/>
    <cellStyle name="Percent 10 2 2 2 6 3" xfId="8695"/>
    <cellStyle name="Percent 10 2 2 2 6 4" xfId="8696"/>
    <cellStyle name="Percent 10 2 2 2 7" xfId="8697"/>
    <cellStyle name="Percent 10 2 2 2 7 2" xfId="8698"/>
    <cellStyle name="Percent 10 2 2 2 7 3" xfId="8699"/>
    <cellStyle name="Percent 10 2 2 2 7 4" xfId="8700"/>
    <cellStyle name="Percent 10 2 2 2 8" xfId="8701"/>
    <cellStyle name="Percent 10 2 2 2 9" xfId="8702"/>
    <cellStyle name="Percent 10 2 2 3" xfId="8703"/>
    <cellStyle name="Percent 10 2 2 3 2" xfId="8704"/>
    <cellStyle name="Percent 10 2 2 3 2 2" xfId="8705"/>
    <cellStyle name="Percent 10 2 2 3 2 2 2" xfId="8706"/>
    <cellStyle name="Percent 10 2 2 3 2 2 3" xfId="8707"/>
    <cellStyle name="Percent 10 2 2 3 2 2 4" xfId="8708"/>
    <cellStyle name="Percent 10 2 2 3 2 3" xfId="8709"/>
    <cellStyle name="Percent 10 2 2 3 2 3 2" xfId="8710"/>
    <cellStyle name="Percent 10 2 2 3 2 3 3" xfId="8711"/>
    <cellStyle name="Percent 10 2 2 3 2 3 4" xfId="8712"/>
    <cellStyle name="Percent 10 2 2 3 2 4" xfId="8713"/>
    <cellStyle name="Percent 10 2 2 3 2 5" xfId="8714"/>
    <cellStyle name="Percent 10 2 2 3 2 6" xfId="8715"/>
    <cellStyle name="Percent 10 2 2 3 3" xfId="8716"/>
    <cellStyle name="Percent 10 2 2 3 3 2" xfId="8717"/>
    <cellStyle name="Percent 10 2 2 3 3 2 2" xfId="8718"/>
    <cellStyle name="Percent 10 2 2 3 3 2 3" xfId="8719"/>
    <cellStyle name="Percent 10 2 2 3 3 2 4" xfId="8720"/>
    <cellStyle name="Percent 10 2 2 3 3 3" xfId="8721"/>
    <cellStyle name="Percent 10 2 2 3 3 3 2" xfId="8722"/>
    <cellStyle name="Percent 10 2 2 3 3 3 3" xfId="8723"/>
    <cellStyle name="Percent 10 2 2 3 3 3 4" xfId="8724"/>
    <cellStyle name="Percent 10 2 2 3 3 4" xfId="8725"/>
    <cellStyle name="Percent 10 2 2 3 3 5" xfId="8726"/>
    <cellStyle name="Percent 10 2 2 3 3 6" xfId="8727"/>
    <cellStyle name="Percent 10 2 2 3 4" xfId="8728"/>
    <cellStyle name="Percent 10 2 2 3 4 2" xfId="8729"/>
    <cellStyle name="Percent 10 2 2 3 4 3" xfId="8730"/>
    <cellStyle name="Percent 10 2 2 3 4 4" xfId="8731"/>
    <cellStyle name="Percent 10 2 2 3 5" xfId="8732"/>
    <cellStyle name="Percent 10 2 2 3 5 2" xfId="8733"/>
    <cellStyle name="Percent 10 2 2 3 5 3" xfId="8734"/>
    <cellStyle name="Percent 10 2 2 3 5 4" xfId="8735"/>
    <cellStyle name="Percent 10 2 2 3 6" xfId="8736"/>
    <cellStyle name="Percent 10 2 2 3 7" xfId="8737"/>
    <cellStyle name="Percent 10 2 2 3 8" xfId="8738"/>
    <cellStyle name="Percent 10 2 2 4" xfId="8739"/>
    <cellStyle name="Percent 10 2 2 4 2" xfId="8740"/>
    <cellStyle name="Percent 10 2 2 4 2 2" xfId="8741"/>
    <cellStyle name="Percent 10 2 2 4 2 2 2" xfId="8742"/>
    <cellStyle name="Percent 10 2 2 4 2 2 3" xfId="8743"/>
    <cellStyle name="Percent 10 2 2 4 2 2 4" xfId="8744"/>
    <cellStyle name="Percent 10 2 2 4 2 3" xfId="8745"/>
    <cellStyle name="Percent 10 2 2 4 2 3 2" xfId="8746"/>
    <cellStyle name="Percent 10 2 2 4 2 3 3" xfId="8747"/>
    <cellStyle name="Percent 10 2 2 4 2 3 4" xfId="8748"/>
    <cellStyle name="Percent 10 2 2 4 2 4" xfId="8749"/>
    <cellStyle name="Percent 10 2 2 4 2 5" xfId="8750"/>
    <cellStyle name="Percent 10 2 2 4 2 6" xfId="8751"/>
    <cellStyle name="Percent 10 2 2 4 3" xfId="8752"/>
    <cellStyle name="Percent 10 2 2 4 3 2" xfId="8753"/>
    <cellStyle name="Percent 10 2 2 4 3 2 2" xfId="8754"/>
    <cellStyle name="Percent 10 2 2 4 3 2 3" xfId="8755"/>
    <cellStyle name="Percent 10 2 2 4 3 2 4" xfId="8756"/>
    <cellStyle name="Percent 10 2 2 4 3 3" xfId="8757"/>
    <cellStyle name="Percent 10 2 2 4 3 3 2" xfId="8758"/>
    <cellStyle name="Percent 10 2 2 4 3 3 3" xfId="8759"/>
    <cellStyle name="Percent 10 2 2 4 3 3 4" xfId="8760"/>
    <cellStyle name="Percent 10 2 2 4 3 4" xfId="8761"/>
    <cellStyle name="Percent 10 2 2 4 3 5" xfId="8762"/>
    <cellStyle name="Percent 10 2 2 4 3 6" xfId="8763"/>
    <cellStyle name="Percent 10 2 2 4 4" xfId="8764"/>
    <cellStyle name="Percent 10 2 2 4 4 2" xfId="8765"/>
    <cellStyle name="Percent 10 2 2 4 4 3" xfId="8766"/>
    <cellStyle name="Percent 10 2 2 4 4 4" xfId="8767"/>
    <cellStyle name="Percent 10 2 2 4 5" xfId="8768"/>
    <cellStyle name="Percent 10 2 2 4 5 2" xfId="8769"/>
    <cellStyle name="Percent 10 2 2 4 5 3" xfId="8770"/>
    <cellStyle name="Percent 10 2 2 4 5 4" xfId="8771"/>
    <cellStyle name="Percent 10 2 2 4 6" xfId="8772"/>
    <cellStyle name="Percent 10 2 2 4 7" xfId="8773"/>
    <cellStyle name="Percent 10 2 2 4 8" xfId="8774"/>
    <cellStyle name="Percent 10 2 2 5" xfId="8775"/>
    <cellStyle name="Percent 10 2 2 5 2" xfId="8776"/>
    <cellStyle name="Percent 10 2 2 5 2 2" xfId="8777"/>
    <cellStyle name="Percent 10 2 2 5 2 2 2" xfId="8778"/>
    <cellStyle name="Percent 10 2 2 5 2 2 3" xfId="8779"/>
    <cellStyle name="Percent 10 2 2 5 2 2 4" xfId="8780"/>
    <cellStyle name="Percent 10 2 2 5 2 3" xfId="8781"/>
    <cellStyle name="Percent 10 2 2 5 2 3 2" xfId="8782"/>
    <cellStyle name="Percent 10 2 2 5 2 3 3" xfId="8783"/>
    <cellStyle name="Percent 10 2 2 5 2 3 4" xfId="8784"/>
    <cellStyle name="Percent 10 2 2 5 2 4" xfId="8785"/>
    <cellStyle name="Percent 10 2 2 5 2 5" xfId="8786"/>
    <cellStyle name="Percent 10 2 2 5 2 6" xfId="8787"/>
    <cellStyle name="Percent 10 2 2 5 3" xfId="8788"/>
    <cellStyle name="Percent 10 2 2 5 3 2" xfId="8789"/>
    <cellStyle name="Percent 10 2 2 5 3 2 2" xfId="8790"/>
    <cellStyle name="Percent 10 2 2 5 3 2 3" xfId="8791"/>
    <cellStyle name="Percent 10 2 2 5 3 2 4" xfId="8792"/>
    <cellStyle name="Percent 10 2 2 5 3 3" xfId="8793"/>
    <cellStyle name="Percent 10 2 2 5 3 3 2" xfId="8794"/>
    <cellStyle name="Percent 10 2 2 5 3 3 3" xfId="8795"/>
    <cellStyle name="Percent 10 2 2 5 3 3 4" xfId="8796"/>
    <cellStyle name="Percent 10 2 2 5 3 4" xfId="8797"/>
    <cellStyle name="Percent 10 2 2 5 3 5" xfId="8798"/>
    <cellStyle name="Percent 10 2 2 5 3 6" xfId="8799"/>
    <cellStyle name="Percent 10 2 2 5 4" xfId="8800"/>
    <cellStyle name="Percent 10 2 2 5 4 2" xfId="8801"/>
    <cellStyle name="Percent 10 2 2 5 4 3" xfId="8802"/>
    <cellStyle name="Percent 10 2 2 5 4 4" xfId="8803"/>
    <cellStyle name="Percent 10 2 2 5 5" xfId="8804"/>
    <cellStyle name="Percent 10 2 2 5 5 2" xfId="8805"/>
    <cellStyle name="Percent 10 2 2 5 5 3" xfId="8806"/>
    <cellStyle name="Percent 10 2 2 5 5 4" xfId="8807"/>
    <cellStyle name="Percent 10 2 2 5 6" xfId="8808"/>
    <cellStyle name="Percent 10 2 2 5 7" xfId="8809"/>
    <cellStyle name="Percent 10 2 2 5 8" xfId="8810"/>
    <cellStyle name="Percent 10 2 2 6" xfId="8811"/>
    <cellStyle name="Percent 10 2 2 6 2" xfId="8812"/>
    <cellStyle name="Percent 10 2 2 6 2 2" xfId="8813"/>
    <cellStyle name="Percent 10 2 2 6 2 3" xfId="8814"/>
    <cellStyle name="Percent 10 2 2 6 2 4" xfId="8815"/>
    <cellStyle name="Percent 10 2 2 6 3" xfId="8816"/>
    <cellStyle name="Percent 10 2 2 6 3 2" xfId="8817"/>
    <cellStyle name="Percent 10 2 2 6 3 3" xfId="8818"/>
    <cellStyle name="Percent 10 2 2 6 3 4" xfId="8819"/>
    <cellStyle name="Percent 10 2 2 6 4" xfId="8820"/>
    <cellStyle name="Percent 10 2 2 6 5" xfId="8821"/>
    <cellStyle name="Percent 10 2 2 6 6" xfId="8822"/>
    <cellStyle name="Percent 10 2 2 7" xfId="8823"/>
    <cellStyle name="Percent 10 2 2 7 2" xfId="8824"/>
    <cellStyle name="Percent 10 2 2 7 2 2" xfId="8825"/>
    <cellStyle name="Percent 10 2 2 7 2 3" xfId="8826"/>
    <cellStyle name="Percent 10 2 2 7 2 4" xfId="8827"/>
    <cellStyle name="Percent 10 2 2 7 3" xfId="8828"/>
    <cellStyle name="Percent 10 2 2 7 3 2" xfId="8829"/>
    <cellStyle name="Percent 10 2 2 7 3 3" xfId="8830"/>
    <cellStyle name="Percent 10 2 2 7 3 4" xfId="8831"/>
    <cellStyle name="Percent 10 2 2 7 4" xfId="8832"/>
    <cellStyle name="Percent 10 2 2 7 5" xfId="8833"/>
    <cellStyle name="Percent 10 2 2 7 6" xfId="8834"/>
    <cellStyle name="Percent 10 2 2 8" xfId="8835"/>
    <cellStyle name="Percent 10 2 2 8 2" xfId="8836"/>
    <cellStyle name="Percent 10 2 2 8 3" xfId="8837"/>
    <cellStyle name="Percent 10 2 2 8 4" xfId="8838"/>
    <cellStyle name="Percent 10 2 2 9" xfId="8839"/>
    <cellStyle name="Percent 10 2 2 9 2" xfId="8840"/>
    <cellStyle name="Percent 10 2 2 9 3" xfId="8841"/>
    <cellStyle name="Percent 10 2 2 9 4" xfId="8842"/>
    <cellStyle name="Percent 10 2 2 9 5" xfId="8843"/>
    <cellStyle name="Percent 10 2 3" xfId="8844"/>
    <cellStyle name="Percent 10 2 3 10" xfId="8845"/>
    <cellStyle name="Percent 10 2 3 2" xfId="8846"/>
    <cellStyle name="Percent 10 2 3 2 2" xfId="8847"/>
    <cellStyle name="Percent 10 2 3 2 2 2" xfId="8848"/>
    <cellStyle name="Percent 10 2 3 2 2 2 2" xfId="8849"/>
    <cellStyle name="Percent 10 2 3 2 2 2 3" xfId="8850"/>
    <cellStyle name="Percent 10 2 3 2 2 2 4" xfId="8851"/>
    <cellStyle name="Percent 10 2 3 2 2 3" xfId="8852"/>
    <cellStyle name="Percent 10 2 3 2 2 3 2" xfId="8853"/>
    <cellStyle name="Percent 10 2 3 2 2 3 3" xfId="8854"/>
    <cellStyle name="Percent 10 2 3 2 2 3 4" xfId="8855"/>
    <cellStyle name="Percent 10 2 3 2 2 4" xfId="8856"/>
    <cellStyle name="Percent 10 2 3 2 2 5" xfId="8857"/>
    <cellStyle name="Percent 10 2 3 2 2 6" xfId="8858"/>
    <cellStyle name="Percent 10 2 3 2 3" xfId="8859"/>
    <cellStyle name="Percent 10 2 3 2 3 2" xfId="8860"/>
    <cellStyle name="Percent 10 2 3 2 3 2 2" xfId="8861"/>
    <cellStyle name="Percent 10 2 3 2 3 2 3" xfId="8862"/>
    <cellStyle name="Percent 10 2 3 2 3 2 4" xfId="8863"/>
    <cellStyle name="Percent 10 2 3 2 3 3" xfId="8864"/>
    <cellStyle name="Percent 10 2 3 2 3 3 2" xfId="8865"/>
    <cellStyle name="Percent 10 2 3 2 3 3 3" xfId="8866"/>
    <cellStyle name="Percent 10 2 3 2 3 3 4" xfId="8867"/>
    <cellStyle name="Percent 10 2 3 2 3 4" xfId="8868"/>
    <cellStyle name="Percent 10 2 3 2 3 5" xfId="8869"/>
    <cellStyle name="Percent 10 2 3 2 3 6" xfId="8870"/>
    <cellStyle name="Percent 10 2 3 2 4" xfId="8871"/>
    <cellStyle name="Percent 10 2 3 2 4 2" xfId="8872"/>
    <cellStyle name="Percent 10 2 3 2 4 3" xfId="8873"/>
    <cellStyle name="Percent 10 2 3 2 4 4" xfId="8874"/>
    <cellStyle name="Percent 10 2 3 2 5" xfId="8875"/>
    <cellStyle name="Percent 10 2 3 2 5 2" xfId="8876"/>
    <cellStyle name="Percent 10 2 3 2 5 3" xfId="8877"/>
    <cellStyle name="Percent 10 2 3 2 5 4" xfId="8878"/>
    <cellStyle name="Percent 10 2 3 2 6" xfId="8879"/>
    <cellStyle name="Percent 10 2 3 2 7" xfId="8880"/>
    <cellStyle name="Percent 10 2 3 2 8" xfId="8881"/>
    <cellStyle name="Percent 10 2 3 3" xfId="8882"/>
    <cellStyle name="Percent 10 2 3 3 2" xfId="8883"/>
    <cellStyle name="Percent 10 2 3 3 2 2" xfId="8884"/>
    <cellStyle name="Percent 10 2 3 3 2 2 2" xfId="8885"/>
    <cellStyle name="Percent 10 2 3 3 2 2 3" xfId="8886"/>
    <cellStyle name="Percent 10 2 3 3 2 2 4" xfId="8887"/>
    <cellStyle name="Percent 10 2 3 3 2 3" xfId="8888"/>
    <cellStyle name="Percent 10 2 3 3 2 3 2" xfId="8889"/>
    <cellStyle name="Percent 10 2 3 3 2 3 3" xfId="8890"/>
    <cellStyle name="Percent 10 2 3 3 2 3 4" xfId="8891"/>
    <cellStyle name="Percent 10 2 3 3 2 4" xfId="8892"/>
    <cellStyle name="Percent 10 2 3 3 2 5" xfId="8893"/>
    <cellStyle name="Percent 10 2 3 3 2 6" xfId="8894"/>
    <cellStyle name="Percent 10 2 3 3 3" xfId="8895"/>
    <cellStyle name="Percent 10 2 3 3 3 2" xfId="8896"/>
    <cellStyle name="Percent 10 2 3 3 3 2 2" xfId="8897"/>
    <cellStyle name="Percent 10 2 3 3 3 2 3" xfId="8898"/>
    <cellStyle name="Percent 10 2 3 3 3 2 4" xfId="8899"/>
    <cellStyle name="Percent 10 2 3 3 3 3" xfId="8900"/>
    <cellStyle name="Percent 10 2 3 3 3 3 2" xfId="8901"/>
    <cellStyle name="Percent 10 2 3 3 3 3 3" xfId="8902"/>
    <cellStyle name="Percent 10 2 3 3 3 3 4" xfId="8903"/>
    <cellStyle name="Percent 10 2 3 3 3 4" xfId="8904"/>
    <cellStyle name="Percent 10 2 3 3 3 5" xfId="8905"/>
    <cellStyle name="Percent 10 2 3 3 3 6" xfId="8906"/>
    <cellStyle name="Percent 10 2 3 3 4" xfId="8907"/>
    <cellStyle name="Percent 10 2 3 3 4 2" xfId="8908"/>
    <cellStyle name="Percent 10 2 3 3 4 3" xfId="8909"/>
    <cellStyle name="Percent 10 2 3 3 4 4" xfId="8910"/>
    <cellStyle name="Percent 10 2 3 3 5" xfId="8911"/>
    <cellStyle name="Percent 10 2 3 3 5 2" xfId="8912"/>
    <cellStyle name="Percent 10 2 3 3 5 3" xfId="8913"/>
    <cellStyle name="Percent 10 2 3 3 5 4" xfId="8914"/>
    <cellStyle name="Percent 10 2 3 3 6" xfId="8915"/>
    <cellStyle name="Percent 10 2 3 3 7" xfId="8916"/>
    <cellStyle name="Percent 10 2 3 3 8" xfId="8917"/>
    <cellStyle name="Percent 10 2 3 4" xfId="8918"/>
    <cellStyle name="Percent 10 2 3 4 2" xfId="8919"/>
    <cellStyle name="Percent 10 2 3 4 2 2" xfId="8920"/>
    <cellStyle name="Percent 10 2 3 4 2 3" xfId="8921"/>
    <cellStyle name="Percent 10 2 3 4 2 4" xfId="8922"/>
    <cellStyle name="Percent 10 2 3 4 3" xfId="8923"/>
    <cellStyle name="Percent 10 2 3 4 3 2" xfId="8924"/>
    <cellStyle name="Percent 10 2 3 4 3 3" xfId="8925"/>
    <cellStyle name="Percent 10 2 3 4 3 4" xfId="8926"/>
    <cellStyle name="Percent 10 2 3 4 4" xfId="8927"/>
    <cellStyle name="Percent 10 2 3 4 5" xfId="8928"/>
    <cellStyle name="Percent 10 2 3 4 6" xfId="8929"/>
    <cellStyle name="Percent 10 2 3 5" xfId="8930"/>
    <cellStyle name="Percent 10 2 3 5 2" xfId="8931"/>
    <cellStyle name="Percent 10 2 3 5 2 2" xfId="8932"/>
    <cellStyle name="Percent 10 2 3 5 2 3" xfId="8933"/>
    <cellStyle name="Percent 10 2 3 5 2 4" xfId="8934"/>
    <cellStyle name="Percent 10 2 3 5 3" xfId="8935"/>
    <cellStyle name="Percent 10 2 3 5 3 2" xfId="8936"/>
    <cellStyle name="Percent 10 2 3 5 3 3" xfId="8937"/>
    <cellStyle name="Percent 10 2 3 5 3 4" xfId="8938"/>
    <cellStyle name="Percent 10 2 3 5 4" xfId="8939"/>
    <cellStyle name="Percent 10 2 3 5 5" xfId="8940"/>
    <cellStyle name="Percent 10 2 3 5 6" xfId="8941"/>
    <cellStyle name="Percent 10 2 3 6" xfId="8942"/>
    <cellStyle name="Percent 10 2 3 6 2" xfId="8943"/>
    <cellStyle name="Percent 10 2 3 6 3" xfId="8944"/>
    <cellStyle name="Percent 10 2 3 6 4" xfId="8945"/>
    <cellStyle name="Percent 10 2 3 7" xfId="8946"/>
    <cellStyle name="Percent 10 2 3 7 2" xfId="8947"/>
    <cellStyle name="Percent 10 2 3 7 3" xfId="8948"/>
    <cellStyle name="Percent 10 2 3 7 4" xfId="8949"/>
    <cellStyle name="Percent 10 2 3 8" xfId="8950"/>
    <cellStyle name="Percent 10 2 3 9" xfId="8951"/>
    <cellStyle name="Percent 10 2 4" xfId="8952"/>
    <cellStyle name="Percent 10 2 4 2" xfId="8953"/>
    <cellStyle name="Percent 10 2 4 2 2" xfId="8954"/>
    <cellStyle name="Percent 10 2 4 2 2 2" xfId="8955"/>
    <cellStyle name="Percent 10 2 4 2 2 3" xfId="8956"/>
    <cellStyle name="Percent 10 2 4 2 2 4" xfId="8957"/>
    <cellStyle name="Percent 10 2 4 2 3" xfId="8958"/>
    <cellStyle name="Percent 10 2 4 2 3 2" xfId="8959"/>
    <cellStyle name="Percent 10 2 4 2 3 3" xfId="8960"/>
    <cellStyle name="Percent 10 2 4 2 3 4" xfId="8961"/>
    <cellStyle name="Percent 10 2 4 2 4" xfId="8962"/>
    <cellStyle name="Percent 10 2 4 2 5" xfId="8963"/>
    <cellStyle name="Percent 10 2 4 2 6" xfId="8964"/>
    <cellStyle name="Percent 10 2 4 3" xfId="8965"/>
    <cellStyle name="Percent 10 2 4 3 2" xfId="8966"/>
    <cellStyle name="Percent 10 2 4 3 2 2" xfId="8967"/>
    <cellStyle name="Percent 10 2 4 3 2 3" xfId="8968"/>
    <cellStyle name="Percent 10 2 4 3 2 4" xfId="8969"/>
    <cellStyle name="Percent 10 2 4 3 3" xfId="8970"/>
    <cellStyle name="Percent 10 2 4 3 3 2" xfId="8971"/>
    <cellStyle name="Percent 10 2 4 3 3 3" xfId="8972"/>
    <cellStyle name="Percent 10 2 4 3 3 4" xfId="8973"/>
    <cellStyle name="Percent 10 2 4 3 4" xfId="8974"/>
    <cellStyle name="Percent 10 2 4 3 5" xfId="8975"/>
    <cellStyle name="Percent 10 2 4 3 6" xfId="8976"/>
    <cellStyle name="Percent 10 2 4 4" xfId="8977"/>
    <cellStyle name="Percent 10 2 4 4 2" xfId="8978"/>
    <cellStyle name="Percent 10 2 4 4 3" xfId="8979"/>
    <cellStyle name="Percent 10 2 4 4 4" xfId="8980"/>
    <cellStyle name="Percent 10 2 4 5" xfId="8981"/>
    <cellStyle name="Percent 10 2 4 5 2" xfId="8982"/>
    <cellStyle name="Percent 10 2 4 5 3" xfId="8983"/>
    <cellStyle name="Percent 10 2 4 5 4" xfId="8984"/>
    <cellStyle name="Percent 10 2 4 6" xfId="8985"/>
    <cellStyle name="Percent 10 2 4 7" xfId="8986"/>
    <cellStyle name="Percent 10 2 4 8" xfId="8987"/>
    <cellStyle name="Percent 10 2 5" xfId="8988"/>
    <cellStyle name="Percent 10 2 5 2" xfId="8989"/>
    <cellStyle name="Percent 10 2 5 2 2" xfId="8990"/>
    <cellStyle name="Percent 10 2 5 2 2 2" xfId="8991"/>
    <cellStyle name="Percent 10 2 5 2 2 3" xfId="8992"/>
    <cellStyle name="Percent 10 2 5 2 2 4" xfId="8993"/>
    <cellStyle name="Percent 10 2 5 2 3" xfId="8994"/>
    <cellStyle name="Percent 10 2 5 2 3 2" xfId="8995"/>
    <cellStyle name="Percent 10 2 5 2 3 3" xfId="8996"/>
    <cellStyle name="Percent 10 2 5 2 3 4" xfId="8997"/>
    <cellStyle name="Percent 10 2 5 2 4" xfId="8998"/>
    <cellStyle name="Percent 10 2 5 2 5" xfId="8999"/>
    <cellStyle name="Percent 10 2 5 2 6" xfId="9000"/>
    <cellStyle name="Percent 10 2 5 3" xfId="9001"/>
    <cellStyle name="Percent 10 2 5 3 2" xfId="9002"/>
    <cellStyle name="Percent 10 2 5 3 2 2" xfId="9003"/>
    <cellStyle name="Percent 10 2 5 3 2 3" xfId="9004"/>
    <cellStyle name="Percent 10 2 5 3 2 4" xfId="9005"/>
    <cellStyle name="Percent 10 2 5 3 3" xfId="9006"/>
    <cellStyle name="Percent 10 2 5 3 3 2" xfId="9007"/>
    <cellStyle name="Percent 10 2 5 3 3 3" xfId="9008"/>
    <cellStyle name="Percent 10 2 5 3 3 4" xfId="9009"/>
    <cellStyle name="Percent 10 2 5 3 4" xfId="9010"/>
    <cellStyle name="Percent 10 2 5 3 5" xfId="9011"/>
    <cellStyle name="Percent 10 2 5 3 6" xfId="9012"/>
    <cellStyle name="Percent 10 2 5 4" xfId="9013"/>
    <cellStyle name="Percent 10 2 5 4 2" xfId="9014"/>
    <cellStyle name="Percent 10 2 5 4 3" xfId="9015"/>
    <cellStyle name="Percent 10 2 5 4 4" xfId="9016"/>
    <cellStyle name="Percent 10 2 5 5" xfId="9017"/>
    <cellStyle name="Percent 10 2 5 5 2" xfId="9018"/>
    <cellStyle name="Percent 10 2 5 5 3" xfId="9019"/>
    <cellStyle name="Percent 10 2 5 5 4" xfId="9020"/>
    <cellStyle name="Percent 10 2 5 6" xfId="9021"/>
    <cellStyle name="Percent 10 2 5 7" xfId="9022"/>
    <cellStyle name="Percent 10 2 5 8" xfId="9023"/>
    <cellStyle name="Percent 10 2 6" xfId="9024"/>
    <cellStyle name="Percent 10 2 6 2" xfId="9025"/>
    <cellStyle name="Percent 10 2 6 2 2" xfId="9026"/>
    <cellStyle name="Percent 10 2 6 2 2 2" xfId="9027"/>
    <cellStyle name="Percent 10 2 6 2 2 3" xfId="9028"/>
    <cellStyle name="Percent 10 2 6 2 2 4" xfId="9029"/>
    <cellStyle name="Percent 10 2 6 2 3" xfId="9030"/>
    <cellStyle name="Percent 10 2 6 2 3 2" xfId="9031"/>
    <cellStyle name="Percent 10 2 6 2 3 3" xfId="9032"/>
    <cellStyle name="Percent 10 2 6 2 3 4" xfId="9033"/>
    <cellStyle name="Percent 10 2 6 2 4" xfId="9034"/>
    <cellStyle name="Percent 10 2 6 2 5" xfId="9035"/>
    <cellStyle name="Percent 10 2 6 2 6" xfId="9036"/>
    <cellStyle name="Percent 10 2 6 3" xfId="9037"/>
    <cellStyle name="Percent 10 2 6 3 2" xfId="9038"/>
    <cellStyle name="Percent 10 2 6 3 2 2" xfId="9039"/>
    <cellStyle name="Percent 10 2 6 3 2 3" xfId="9040"/>
    <cellStyle name="Percent 10 2 6 3 2 4" xfId="9041"/>
    <cellStyle name="Percent 10 2 6 3 3" xfId="9042"/>
    <cellStyle name="Percent 10 2 6 3 3 2" xfId="9043"/>
    <cellStyle name="Percent 10 2 6 3 3 3" xfId="9044"/>
    <cellStyle name="Percent 10 2 6 3 3 4" xfId="9045"/>
    <cellStyle name="Percent 10 2 6 3 4" xfId="9046"/>
    <cellStyle name="Percent 10 2 6 3 5" xfId="9047"/>
    <cellStyle name="Percent 10 2 6 3 6" xfId="9048"/>
    <cellStyle name="Percent 10 2 6 4" xfId="9049"/>
    <cellStyle name="Percent 10 2 6 4 2" xfId="9050"/>
    <cellStyle name="Percent 10 2 6 4 3" xfId="9051"/>
    <cellStyle name="Percent 10 2 6 4 4" xfId="9052"/>
    <cellStyle name="Percent 10 2 6 5" xfId="9053"/>
    <cellStyle name="Percent 10 2 6 5 2" xfId="9054"/>
    <cellStyle name="Percent 10 2 6 5 3" xfId="9055"/>
    <cellStyle name="Percent 10 2 6 5 4" xfId="9056"/>
    <cellStyle name="Percent 10 2 6 6" xfId="9057"/>
    <cellStyle name="Percent 10 2 6 7" xfId="9058"/>
    <cellStyle name="Percent 10 2 6 8" xfId="9059"/>
    <cellStyle name="Percent 10 2 7" xfId="9060"/>
    <cellStyle name="Percent 10 2 7 2" xfId="9061"/>
    <cellStyle name="Percent 10 2 7 2 2" xfId="9062"/>
    <cellStyle name="Percent 10 2 7 2 3" xfId="9063"/>
    <cellStyle name="Percent 10 2 7 2 4" xfId="9064"/>
    <cellStyle name="Percent 10 2 7 3" xfId="9065"/>
    <cellStyle name="Percent 10 2 7 3 2" xfId="9066"/>
    <cellStyle name="Percent 10 2 7 3 3" xfId="9067"/>
    <cellStyle name="Percent 10 2 7 3 4" xfId="9068"/>
    <cellStyle name="Percent 10 2 7 4" xfId="9069"/>
    <cellStyle name="Percent 10 2 7 5" xfId="9070"/>
    <cellStyle name="Percent 10 2 7 6" xfId="9071"/>
    <cellStyle name="Percent 10 2 8" xfId="9072"/>
    <cellStyle name="Percent 10 2 8 2" xfId="9073"/>
    <cellStyle name="Percent 10 2 8 2 2" xfId="9074"/>
    <cellStyle name="Percent 10 2 8 2 3" xfId="9075"/>
    <cellStyle name="Percent 10 2 8 2 4" xfId="9076"/>
    <cellStyle name="Percent 10 2 8 3" xfId="9077"/>
    <cellStyle name="Percent 10 2 8 3 2" xfId="9078"/>
    <cellStyle name="Percent 10 2 8 3 3" xfId="9079"/>
    <cellStyle name="Percent 10 2 8 3 4" xfId="9080"/>
    <cellStyle name="Percent 10 2 8 4" xfId="9081"/>
    <cellStyle name="Percent 10 2 8 5" xfId="9082"/>
    <cellStyle name="Percent 10 2 8 6" xfId="9083"/>
    <cellStyle name="Percent 10 2 9" xfId="9084"/>
    <cellStyle name="Percent 10 2 9 2" xfId="9085"/>
    <cellStyle name="Percent 10 2 9 3" xfId="9086"/>
    <cellStyle name="Percent 10 2 9 4" xfId="9087"/>
    <cellStyle name="Percent 10 3" xfId="9088"/>
    <cellStyle name="Percent 10 3 10" xfId="9089"/>
    <cellStyle name="Percent 10 3 11" xfId="9090"/>
    <cellStyle name="Percent 10 3 12" xfId="9091"/>
    <cellStyle name="Percent 10 3 2" xfId="9092"/>
    <cellStyle name="Percent 10 3 2 10" xfId="9093"/>
    <cellStyle name="Percent 10 3 2 2" xfId="9094"/>
    <cellStyle name="Percent 10 3 2 2 2" xfId="9095"/>
    <cellStyle name="Percent 10 3 2 2 2 2" xfId="9096"/>
    <cellStyle name="Percent 10 3 2 2 2 2 2" xfId="9097"/>
    <cellStyle name="Percent 10 3 2 2 2 2 3" xfId="9098"/>
    <cellStyle name="Percent 10 3 2 2 2 2 4" xfId="9099"/>
    <cellStyle name="Percent 10 3 2 2 2 3" xfId="9100"/>
    <cellStyle name="Percent 10 3 2 2 2 3 2" xfId="9101"/>
    <cellStyle name="Percent 10 3 2 2 2 3 3" xfId="9102"/>
    <cellStyle name="Percent 10 3 2 2 2 3 4" xfId="9103"/>
    <cellStyle name="Percent 10 3 2 2 2 4" xfId="9104"/>
    <cellStyle name="Percent 10 3 2 2 2 5" xfId="9105"/>
    <cellStyle name="Percent 10 3 2 2 2 6" xfId="9106"/>
    <cellStyle name="Percent 10 3 2 2 3" xfId="9107"/>
    <cellStyle name="Percent 10 3 2 2 3 2" xfId="9108"/>
    <cellStyle name="Percent 10 3 2 2 3 2 2" xfId="9109"/>
    <cellStyle name="Percent 10 3 2 2 3 2 3" xfId="9110"/>
    <cellStyle name="Percent 10 3 2 2 3 2 4" xfId="9111"/>
    <cellStyle name="Percent 10 3 2 2 3 3" xfId="9112"/>
    <cellStyle name="Percent 10 3 2 2 3 3 2" xfId="9113"/>
    <cellStyle name="Percent 10 3 2 2 3 3 3" xfId="9114"/>
    <cellStyle name="Percent 10 3 2 2 3 3 4" xfId="9115"/>
    <cellStyle name="Percent 10 3 2 2 3 4" xfId="9116"/>
    <cellStyle name="Percent 10 3 2 2 3 5" xfId="9117"/>
    <cellStyle name="Percent 10 3 2 2 3 6" xfId="9118"/>
    <cellStyle name="Percent 10 3 2 2 4" xfId="9119"/>
    <cellStyle name="Percent 10 3 2 2 4 2" xfId="9120"/>
    <cellStyle name="Percent 10 3 2 2 4 3" xfId="9121"/>
    <cellStyle name="Percent 10 3 2 2 4 4" xfId="9122"/>
    <cellStyle name="Percent 10 3 2 2 5" xfId="9123"/>
    <cellStyle name="Percent 10 3 2 2 5 2" xfId="9124"/>
    <cellStyle name="Percent 10 3 2 2 5 3" xfId="9125"/>
    <cellStyle name="Percent 10 3 2 2 5 4" xfId="9126"/>
    <cellStyle name="Percent 10 3 2 2 6" xfId="9127"/>
    <cellStyle name="Percent 10 3 2 2 7" xfId="9128"/>
    <cellStyle name="Percent 10 3 2 2 8" xfId="9129"/>
    <cellStyle name="Percent 10 3 2 3" xfId="9130"/>
    <cellStyle name="Percent 10 3 2 3 2" xfId="9131"/>
    <cellStyle name="Percent 10 3 2 3 2 2" xfId="9132"/>
    <cellStyle name="Percent 10 3 2 3 2 2 2" xfId="9133"/>
    <cellStyle name="Percent 10 3 2 3 2 2 3" xfId="9134"/>
    <cellStyle name="Percent 10 3 2 3 2 2 4" xfId="9135"/>
    <cellStyle name="Percent 10 3 2 3 2 3" xfId="9136"/>
    <cellStyle name="Percent 10 3 2 3 2 3 2" xfId="9137"/>
    <cellStyle name="Percent 10 3 2 3 2 3 3" xfId="9138"/>
    <cellStyle name="Percent 10 3 2 3 2 3 4" xfId="9139"/>
    <cellStyle name="Percent 10 3 2 3 2 4" xfId="9140"/>
    <cellStyle name="Percent 10 3 2 3 2 5" xfId="9141"/>
    <cellStyle name="Percent 10 3 2 3 2 6" xfId="9142"/>
    <cellStyle name="Percent 10 3 2 3 3" xfId="9143"/>
    <cellStyle name="Percent 10 3 2 3 3 2" xfId="9144"/>
    <cellStyle name="Percent 10 3 2 3 3 2 2" xfId="9145"/>
    <cellStyle name="Percent 10 3 2 3 3 2 3" xfId="9146"/>
    <cellStyle name="Percent 10 3 2 3 3 2 4" xfId="9147"/>
    <cellStyle name="Percent 10 3 2 3 3 3" xfId="9148"/>
    <cellStyle name="Percent 10 3 2 3 3 3 2" xfId="9149"/>
    <cellStyle name="Percent 10 3 2 3 3 3 3" xfId="9150"/>
    <cellStyle name="Percent 10 3 2 3 3 3 4" xfId="9151"/>
    <cellStyle name="Percent 10 3 2 3 3 4" xfId="9152"/>
    <cellStyle name="Percent 10 3 2 3 3 5" xfId="9153"/>
    <cellStyle name="Percent 10 3 2 3 3 6" xfId="9154"/>
    <cellStyle name="Percent 10 3 2 3 4" xfId="9155"/>
    <cellStyle name="Percent 10 3 2 3 4 2" xfId="9156"/>
    <cellStyle name="Percent 10 3 2 3 4 3" xfId="9157"/>
    <cellStyle name="Percent 10 3 2 3 4 4" xfId="9158"/>
    <cellStyle name="Percent 10 3 2 3 5" xfId="9159"/>
    <cellStyle name="Percent 10 3 2 3 5 2" xfId="9160"/>
    <cellStyle name="Percent 10 3 2 3 5 3" xfId="9161"/>
    <cellStyle name="Percent 10 3 2 3 5 4" xfId="9162"/>
    <cellStyle name="Percent 10 3 2 3 6" xfId="9163"/>
    <cellStyle name="Percent 10 3 2 3 7" xfId="9164"/>
    <cellStyle name="Percent 10 3 2 3 8" xfId="9165"/>
    <cellStyle name="Percent 10 3 2 4" xfId="9166"/>
    <cellStyle name="Percent 10 3 2 4 2" xfId="9167"/>
    <cellStyle name="Percent 10 3 2 4 2 2" xfId="9168"/>
    <cellStyle name="Percent 10 3 2 4 2 3" xfId="9169"/>
    <cellStyle name="Percent 10 3 2 4 2 4" xfId="9170"/>
    <cellStyle name="Percent 10 3 2 4 3" xfId="9171"/>
    <cellStyle name="Percent 10 3 2 4 3 2" xfId="9172"/>
    <cellStyle name="Percent 10 3 2 4 3 3" xfId="9173"/>
    <cellStyle name="Percent 10 3 2 4 3 4" xfId="9174"/>
    <cellStyle name="Percent 10 3 2 4 4" xfId="9175"/>
    <cellStyle name="Percent 10 3 2 4 5" xfId="9176"/>
    <cellStyle name="Percent 10 3 2 4 6" xfId="9177"/>
    <cellStyle name="Percent 10 3 2 5" xfId="9178"/>
    <cellStyle name="Percent 10 3 2 5 2" xfId="9179"/>
    <cellStyle name="Percent 10 3 2 5 2 2" xfId="9180"/>
    <cellStyle name="Percent 10 3 2 5 2 3" xfId="9181"/>
    <cellStyle name="Percent 10 3 2 5 2 4" xfId="9182"/>
    <cellStyle name="Percent 10 3 2 5 3" xfId="9183"/>
    <cellStyle name="Percent 10 3 2 5 3 2" xfId="9184"/>
    <cellStyle name="Percent 10 3 2 5 3 3" xfId="9185"/>
    <cellStyle name="Percent 10 3 2 5 3 4" xfId="9186"/>
    <cellStyle name="Percent 10 3 2 5 4" xfId="9187"/>
    <cellStyle name="Percent 10 3 2 5 5" xfId="9188"/>
    <cellStyle name="Percent 10 3 2 5 6" xfId="9189"/>
    <cellStyle name="Percent 10 3 2 6" xfId="9190"/>
    <cellStyle name="Percent 10 3 2 6 2" xfId="9191"/>
    <cellStyle name="Percent 10 3 2 6 3" xfId="9192"/>
    <cellStyle name="Percent 10 3 2 6 4" xfId="9193"/>
    <cellStyle name="Percent 10 3 2 7" xfId="9194"/>
    <cellStyle name="Percent 10 3 2 7 2" xfId="9195"/>
    <cellStyle name="Percent 10 3 2 7 3" xfId="9196"/>
    <cellStyle name="Percent 10 3 2 7 4" xfId="9197"/>
    <cellStyle name="Percent 10 3 2 8" xfId="9198"/>
    <cellStyle name="Percent 10 3 2 9" xfId="9199"/>
    <cellStyle name="Percent 10 3 3" xfId="9200"/>
    <cellStyle name="Percent 10 3 3 2" xfId="9201"/>
    <cellStyle name="Percent 10 3 3 2 2" xfId="9202"/>
    <cellStyle name="Percent 10 3 3 2 2 2" xfId="9203"/>
    <cellStyle name="Percent 10 3 3 2 2 3" xfId="9204"/>
    <cellStyle name="Percent 10 3 3 2 2 4" xfId="9205"/>
    <cellStyle name="Percent 10 3 3 2 3" xfId="9206"/>
    <cellStyle name="Percent 10 3 3 2 3 2" xfId="9207"/>
    <cellStyle name="Percent 10 3 3 2 3 3" xfId="9208"/>
    <cellStyle name="Percent 10 3 3 2 3 4" xfId="9209"/>
    <cellStyle name="Percent 10 3 3 2 4" xfId="9210"/>
    <cellStyle name="Percent 10 3 3 2 5" xfId="9211"/>
    <cellStyle name="Percent 10 3 3 2 6" xfId="9212"/>
    <cellStyle name="Percent 10 3 3 3" xfId="9213"/>
    <cellStyle name="Percent 10 3 3 3 2" xfId="9214"/>
    <cellStyle name="Percent 10 3 3 3 2 2" xfId="9215"/>
    <cellStyle name="Percent 10 3 3 3 2 3" xfId="9216"/>
    <cellStyle name="Percent 10 3 3 3 2 4" xfId="9217"/>
    <cellStyle name="Percent 10 3 3 3 3" xfId="9218"/>
    <cellStyle name="Percent 10 3 3 3 3 2" xfId="9219"/>
    <cellStyle name="Percent 10 3 3 3 3 3" xfId="9220"/>
    <cellStyle name="Percent 10 3 3 3 3 4" xfId="9221"/>
    <cellStyle name="Percent 10 3 3 3 4" xfId="9222"/>
    <cellStyle name="Percent 10 3 3 3 5" xfId="9223"/>
    <cellStyle name="Percent 10 3 3 3 6" xfId="9224"/>
    <cellStyle name="Percent 10 3 3 4" xfId="9225"/>
    <cellStyle name="Percent 10 3 3 4 2" xfId="9226"/>
    <cellStyle name="Percent 10 3 3 4 3" xfId="9227"/>
    <cellStyle name="Percent 10 3 3 4 4" xfId="9228"/>
    <cellStyle name="Percent 10 3 3 5" xfId="9229"/>
    <cellStyle name="Percent 10 3 3 5 2" xfId="9230"/>
    <cellStyle name="Percent 10 3 3 5 3" xfId="9231"/>
    <cellStyle name="Percent 10 3 3 5 4" xfId="9232"/>
    <cellStyle name="Percent 10 3 3 6" xfId="9233"/>
    <cellStyle name="Percent 10 3 3 7" xfId="9234"/>
    <cellStyle name="Percent 10 3 3 8" xfId="9235"/>
    <cellStyle name="Percent 10 3 4" xfId="9236"/>
    <cellStyle name="Percent 10 3 4 2" xfId="9237"/>
    <cellStyle name="Percent 10 3 4 2 2" xfId="9238"/>
    <cellStyle name="Percent 10 3 4 2 2 2" xfId="9239"/>
    <cellStyle name="Percent 10 3 4 2 2 3" xfId="9240"/>
    <cellStyle name="Percent 10 3 4 2 2 4" xfId="9241"/>
    <cellStyle name="Percent 10 3 4 2 3" xfId="9242"/>
    <cellStyle name="Percent 10 3 4 2 3 2" xfId="9243"/>
    <cellStyle name="Percent 10 3 4 2 3 3" xfId="9244"/>
    <cellStyle name="Percent 10 3 4 2 3 4" xfId="9245"/>
    <cellStyle name="Percent 10 3 4 2 4" xfId="9246"/>
    <cellStyle name="Percent 10 3 4 2 5" xfId="9247"/>
    <cellStyle name="Percent 10 3 4 2 6" xfId="9248"/>
    <cellStyle name="Percent 10 3 4 3" xfId="9249"/>
    <cellStyle name="Percent 10 3 4 3 2" xfId="9250"/>
    <cellStyle name="Percent 10 3 4 3 2 2" xfId="9251"/>
    <cellStyle name="Percent 10 3 4 3 2 3" xfId="9252"/>
    <cellStyle name="Percent 10 3 4 3 2 4" xfId="9253"/>
    <cellStyle name="Percent 10 3 4 3 3" xfId="9254"/>
    <cellStyle name="Percent 10 3 4 3 3 2" xfId="9255"/>
    <cellStyle name="Percent 10 3 4 3 3 3" xfId="9256"/>
    <cellStyle name="Percent 10 3 4 3 3 4" xfId="9257"/>
    <cellStyle name="Percent 10 3 4 3 4" xfId="9258"/>
    <cellStyle name="Percent 10 3 4 3 5" xfId="9259"/>
    <cellStyle name="Percent 10 3 4 3 6" xfId="9260"/>
    <cellStyle name="Percent 10 3 4 4" xfId="9261"/>
    <cellStyle name="Percent 10 3 4 4 2" xfId="9262"/>
    <cellStyle name="Percent 10 3 4 4 3" xfId="9263"/>
    <cellStyle name="Percent 10 3 4 4 4" xfId="9264"/>
    <cellStyle name="Percent 10 3 4 5" xfId="9265"/>
    <cellStyle name="Percent 10 3 4 5 2" xfId="9266"/>
    <cellStyle name="Percent 10 3 4 5 3" xfId="9267"/>
    <cellStyle name="Percent 10 3 4 5 4" xfId="9268"/>
    <cellStyle name="Percent 10 3 4 6" xfId="9269"/>
    <cellStyle name="Percent 10 3 4 7" xfId="9270"/>
    <cellStyle name="Percent 10 3 4 8" xfId="9271"/>
    <cellStyle name="Percent 10 3 5" xfId="9272"/>
    <cellStyle name="Percent 10 3 5 2" xfId="9273"/>
    <cellStyle name="Percent 10 3 5 2 2" xfId="9274"/>
    <cellStyle name="Percent 10 3 5 2 2 2" xfId="9275"/>
    <cellStyle name="Percent 10 3 5 2 2 3" xfId="9276"/>
    <cellStyle name="Percent 10 3 5 2 2 4" xfId="9277"/>
    <cellStyle name="Percent 10 3 5 2 3" xfId="9278"/>
    <cellStyle name="Percent 10 3 5 2 3 2" xfId="9279"/>
    <cellStyle name="Percent 10 3 5 2 3 3" xfId="9280"/>
    <cellStyle name="Percent 10 3 5 2 3 4" xfId="9281"/>
    <cellStyle name="Percent 10 3 5 2 4" xfId="9282"/>
    <cellStyle name="Percent 10 3 5 2 5" xfId="9283"/>
    <cellStyle name="Percent 10 3 5 2 6" xfId="9284"/>
    <cellStyle name="Percent 10 3 5 3" xfId="9285"/>
    <cellStyle name="Percent 10 3 5 3 2" xfId="9286"/>
    <cellStyle name="Percent 10 3 5 3 2 2" xfId="9287"/>
    <cellStyle name="Percent 10 3 5 3 2 3" xfId="9288"/>
    <cellStyle name="Percent 10 3 5 3 2 4" xfId="9289"/>
    <cellStyle name="Percent 10 3 5 3 3" xfId="9290"/>
    <cellStyle name="Percent 10 3 5 3 3 2" xfId="9291"/>
    <cellStyle name="Percent 10 3 5 3 3 3" xfId="9292"/>
    <cellStyle name="Percent 10 3 5 3 3 4" xfId="9293"/>
    <cellStyle name="Percent 10 3 5 3 4" xfId="9294"/>
    <cellStyle name="Percent 10 3 5 3 5" xfId="9295"/>
    <cellStyle name="Percent 10 3 5 3 6" xfId="9296"/>
    <cellStyle name="Percent 10 3 5 4" xfId="9297"/>
    <cellStyle name="Percent 10 3 5 4 2" xfId="9298"/>
    <cellStyle name="Percent 10 3 5 4 3" xfId="9299"/>
    <cellStyle name="Percent 10 3 5 4 4" xfId="9300"/>
    <cellStyle name="Percent 10 3 5 5" xfId="9301"/>
    <cellStyle name="Percent 10 3 5 5 2" xfId="9302"/>
    <cellStyle name="Percent 10 3 5 5 3" xfId="9303"/>
    <cellStyle name="Percent 10 3 5 5 4" xfId="9304"/>
    <cellStyle name="Percent 10 3 5 6" xfId="9305"/>
    <cellStyle name="Percent 10 3 5 7" xfId="9306"/>
    <cellStyle name="Percent 10 3 5 8" xfId="9307"/>
    <cellStyle name="Percent 10 3 6" xfId="9308"/>
    <cellStyle name="Percent 10 3 6 2" xfId="9309"/>
    <cellStyle name="Percent 10 3 6 2 2" xfId="9310"/>
    <cellStyle name="Percent 10 3 6 2 3" xfId="9311"/>
    <cellStyle name="Percent 10 3 6 2 4" xfId="9312"/>
    <cellStyle name="Percent 10 3 6 3" xfId="9313"/>
    <cellStyle name="Percent 10 3 6 3 2" xfId="9314"/>
    <cellStyle name="Percent 10 3 6 3 3" xfId="9315"/>
    <cellStyle name="Percent 10 3 6 3 4" xfId="9316"/>
    <cellStyle name="Percent 10 3 6 4" xfId="9317"/>
    <cellStyle name="Percent 10 3 6 5" xfId="9318"/>
    <cellStyle name="Percent 10 3 6 6" xfId="9319"/>
    <cellStyle name="Percent 10 3 7" xfId="9320"/>
    <cellStyle name="Percent 10 3 7 2" xfId="9321"/>
    <cellStyle name="Percent 10 3 7 2 2" xfId="9322"/>
    <cellStyle name="Percent 10 3 7 2 3" xfId="9323"/>
    <cellStyle name="Percent 10 3 7 2 4" xfId="9324"/>
    <cellStyle name="Percent 10 3 7 3" xfId="9325"/>
    <cellStyle name="Percent 10 3 7 3 2" xfId="9326"/>
    <cellStyle name="Percent 10 3 7 3 3" xfId="9327"/>
    <cellStyle name="Percent 10 3 7 3 4" xfId="9328"/>
    <cellStyle name="Percent 10 3 7 4" xfId="9329"/>
    <cellStyle name="Percent 10 3 7 5" xfId="9330"/>
    <cellStyle name="Percent 10 3 7 6" xfId="9331"/>
    <cellStyle name="Percent 10 3 8" xfId="9332"/>
    <cellStyle name="Percent 10 3 8 2" xfId="9333"/>
    <cellStyle name="Percent 10 3 8 3" xfId="9334"/>
    <cellStyle name="Percent 10 3 8 4" xfId="9335"/>
    <cellStyle name="Percent 10 3 9" xfId="9336"/>
    <cellStyle name="Percent 10 3 9 2" xfId="9337"/>
    <cellStyle name="Percent 10 3 9 3" xfId="9338"/>
    <cellStyle name="Percent 10 3 9 4" xfId="9339"/>
    <cellStyle name="Percent 10 4" xfId="9340"/>
    <cellStyle name="Percent 10 4 10" xfId="9341"/>
    <cellStyle name="Percent 10 4 2" xfId="9342"/>
    <cellStyle name="Percent 10 4 2 2" xfId="9343"/>
    <cellStyle name="Percent 10 4 2 2 2" xfId="9344"/>
    <cellStyle name="Percent 10 4 2 2 2 2" xfId="9345"/>
    <cellStyle name="Percent 10 4 2 2 2 3" xfId="9346"/>
    <cellStyle name="Percent 10 4 2 2 2 4" xfId="9347"/>
    <cellStyle name="Percent 10 4 2 2 3" xfId="9348"/>
    <cellStyle name="Percent 10 4 2 2 3 2" xfId="9349"/>
    <cellStyle name="Percent 10 4 2 2 3 3" xfId="9350"/>
    <cellStyle name="Percent 10 4 2 2 3 4" xfId="9351"/>
    <cellStyle name="Percent 10 4 2 2 4" xfId="9352"/>
    <cellStyle name="Percent 10 4 2 2 5" xfId="9353"/>
    <cellStyle name="Percent 10 4 2 2 6" xfId="9354"/>
    <cellStyle name="Percent 10 4 2 3" xfId="9355"/>
    <cellStyle name="Percent 10 4 2 3 2" xfId="9356"/>
    <cellStyle name="Percent 10 4 2 3 2 2" xfId="9357"/>
    <cellStyle name="Percent 10 4 2 3 2 3" xfId="9358"/>
    <cellStyle name="Percent 10 4 2 3 2 4" xfId="9359"/>
    <cellStyle name="Percent 10 4 2 3 3" xfId="9360"/>
    <cellStyle name="Percent 10 4 2 3 3 2" xfId="9361"/>
    <cellStyle name="Percent 10 4 2 3 3 3" xfId="9362"/>
    <cellStyle name="Percent 10 4 2 3 3 4" xfId="9363"/>
    <cellStyle name="Percent 10 4 2 3 4" xfId="9364"/>
    <cellStyle name="Percent 10 4 2 3 5" xfId="9365"/>
    <cellStyle name="Percent 10 4 2 3 6" xfId="9366"/>
    <cellStyle name="Percent 10 4 2 4" xfId="9367"/>
    <cellStyle name="Percent 10 4 2 4 2" xfId="9368"/>
    <cellStyle name="Percent 10 4 2 4 3" xfId="9369"/>
    <cellStyle name="Percent 10 4 2 4 4" xfId="9370"/>
    <cellStyle name="Percent 10 4 2 5" xfId="9371"/>
    <cellStyle name="Percent 10 4 2 5 2" xfId="9372"/>
    <cellStyle name="Percent 10 4 2 5 3" xfId="9373"/>
    <cellStyle name="Percent 10 4 2 5 4" xfId="9374"/>
    <cellStyle name="Percent 10 4 2 6" xfId="9375"/>
    <cellStyle name="Percent 10 4 2 7" xfId="9376"/>
    <cellStyle name="Percent 10 4 2 8" xfId="9377"/>
    <cellStyle name="Percent 10 4 3" xfId="9378"/>
    <cellStyle name="Percent 10 4 3 2" xfId="9379"/>
    <cellStyle name="Percent 10 4 3 2 2" xfId="9380"/>
    <cellStyle name="Percent 10 4 3 2 2 2" xfId="9381"/>
    <cellStyle name="Percent 10 4 3 2 2 3" xfId="9382"/>
    <cellStyle name="Percent 10 4 3 2 2 4" xfId="9383"/>
    <cellStyle name="Percent 10 4 3 2 3" xfId="9384"/>
    <cellStyle name="Percent 10 4 3 2 3 2" xfId="9385"/>
    <cellStyle name="Percent 10 4 3 2 3 3" xfId="9386"/>
    <cellStyle name="Percent 10 4 3 2 3 4" xfId="9387"/>
    <cellStyle name="Percent 10 4 3 2 4" xfId="9388"/>
    <cellStyle name="Percent 10 4 3 2 5" xfId="9389"/>
    <cellStyle name="Percent 10 4 3 2 6" xfId="9390"/>
    <cellStyle name="Percent 10 4 3 3" xfId="9391"/>
    <cellStyle name="Percent 10 4 3 3 2" xfId="9392"/>
    <cellStyle name="Percent 10 4 3 3 2 2" xfId="9393"/>
    <cellStyle name="Percent 10 4 3 3 2 3" xfId="9394"/>
    <cellStyle name="Percent 10 4 3 3 2 4" xfId="9395"/>
    <cellStyle name="Percent 10 4 3 3 3" xfId="9396"/>
    <cellStyle name="Percent 10 4 3 3 3 2" xfId="9397"/>
    <cellStyle name="Percent 10 4 3 3 3 3" xfId="9398"/>
    <cellStyle name="Percent 10 4 3 3 3 4" xfId="9399"/>
    <cellStyle name="Percent 10 4 3 3 4" xfId="9400"/>
    <cellStyle name="Percent 10 4 3 3 5" xfId="9401"/>
    <cellStyle name="Percent 10 4 3 3 6" xfId="9402"/>
    <cellStyle name="Percent 10 4 3 4" xfId="9403"/>
    <cellStyle name="Percent 10 4 3 4 2" xfId="9404"/>
    <cellStyle name="Percent 10 4 3 4 3" xfId="9405"/>
    <cellStyle name="Percent 10 4 3 4 4" xfId="9406"/>
    <cellStyle name="Percent 10 4 3 5" xfId="9407"/>
    <cellStyle name="Percent 10 4 3 5 2" xfId="9408"/>
    <cellStyle name="Percent 10 4 3 5 3" xfId="9409"/>
    <cellStyle name="Percent 10 4 3 5 4" xfId="9410"/>
    <cellStyle name="Percent 10 4 3 6" xfId="9411"/>
    <cellStyle name="Percent 10 4 3 7" xfId="9412"/>
    <cellStyle name="Percent 10 4 3 8" xfId="9413"/>
    <cellStyle name="Percent 10 4 4" xfId="9414"/>
    <cellStyle name="Percent 10 4 4 2" xfId="9415"/>
    <cellStyle name="Percent 10 4 4 2 2" xfId="9416"/>
    <cellStyle name="Percent 10 4 4 2 3" xfId="9417"/>
    <cellStyle name="Percent 10 4 4 2 4" xfId="9418"/>
    <cellStyle name="Percent 10 4 4 3" xfId="9419"/>
    <cellStyle name="Percent 10 4 4 3 2" xfId="9420"/>
    <cellStyle name="Percent 10 4 4 3 3" xfId="9421"/>
    <cellStyle name="Percent 10 4 4 3 4" xfId="9422"/>
    <cellStyle name="Percent 10 4 4 4" xfId="9423"/>
    <cellStyle name="Percent 10 4 4 5" xfId="9424"/>
    <cellStyle name="Percent 10 4 4 6" xfId="9425"/>
    <cellStyle name="Percent 10 4 5" xfId="9426"/>
    <cellStyle name="Percent 10 4 5 2" xfId="9427"/>
    <cellStyle name="Percent 10 4 5 2 2" xfId="9428"/>
    <cellStyle name="Percent 10 4 5 2 3" xfId="9429"/>
    <cellStyle name="Percent 10 4 5 2 4" xfId="9430"/>
    <cellStyle name="Percent 10 4 5 3" xfId="9431"/>
    <cellStyle name="Percent 10 4 5 3 2" xfId="9432"/>
    <cellStyle name="Percent 10 4 5 3 3" xfId="9433"/>
    <cellStyle name="Percent 10 4 5 3 4" xfId="9434"/>
    <cellStyle name="Percent 10 4 5 4" xfId="9435"/>
    <cellStyle name="Percent 10 4 5 5" xfId="9436"/>
    <cellStyle name="Percent 10 4 5 6" xfId="9437"/>
    <cellStyle name="Percent 10 4 6" xfId="9438"/>
    <cellStyle name="Percent 10 4 6 2" xfId="9439"/>
    <cellStyle name="Percent 10 4 6 3" xfId="9440"/>
    <cellStyle name="Percent 10 4 6 4" xfId="9441"/>
    <cellStyle name="Percent 10 4 7" xfId="9442"/>
    <cellStyle name="Percent 10 4 7 2" xfId="9443"/>
    <cellStyle name="Percent 10 4 7 3" xfId="9444"/>
    <cellStyle name="Percent 10 4 7 4" xfId="9445"/>
    <cellStyle name="Percent 10 4 8" xfId="9446"/>
    <cellStyle name="Percent 10 4 9" xfId="9447"/>
    <cellStyle name="Percent 10 5" xfId="9448"/>
    <cellStyle name="Percent 10 5 2" xfId="9449"/>
    <cellStyle name="Percent 10 5 2 2" xfId="9450"/>
    <cellStyle name="Percent 10 5 2 2 2" xfId="9451"/>
    <cellStyle name="Percent 10 5 2 2 3" xfId="9452"/>
    <cellStyle name="Percent 10 5 2 2 4" xfId="9453"/>
    <cellStyle name="Percent 10 5 2 3" xfId="9454"/>
    <cellStyle name="Percent 10 5 2 3 2" xfId="9455"/>
    <cellStyle name="Percent 10 5 2 3 3" xfId="9456"/>
    <cellStyle name="Percent 10 5 2 3 4" xfId="9457"/>
    <cellStyle name="Percent 10 5 2 4" xfId="9458"/>
    <cellStyle name="Percent 10 5 2 5" xfId="9459"/>
    <cellStyle name="Percent 10 5 2 6" xfId="9460"/>
    <cellStyle name="Percent 10 5 3" xfId="9461"/>
    <cellStyle name="Percent 10 5 3 2" xfId="9462"/>
    <cellStyle name="Percent 10 5 3 2 2" xfId="9463"/>
    <cellStyle name="Percent 10 5 3 2 3" xfId="9464"/>
    <cellStyle name="Percent 10 5 3 2 4" xfId="9465"/>
    <cellStyle name="Percent 10 5 3 3" xfId="9466"/>
    <cellStyle name="Percent 10 5 3 3 2" xfId="9467"/>
    <cellStyle name="Percent 10 5 3 3 3" xfId="9468"/>
    <cellStyle name="Percent 10 5 3 3 4" xfId="9469"/>
    <cellStyle name="Percent 10 5 3 4" xfId="9470"/>
    <cellStyle name="Percent 10 5 3 5" xfId="9471"/>
    <cellStyle name="Percent 10 5 3 6" xfId="9472"/>
    <cellStyle name="Percent 10 5 4" xfId="9473"/>
    <cellStyle name="Percent 10 5 4 2" xfId="9474"/>
    <cellStyle name="Percent 10 5 4 3" xfId="9475"/>
    <cellStyle name="Percent 10 5 4 4" xfId="9476"/>
    <cellStyle name="Percent 10 5 5" xfId="9477"/>
    <cellStyle name="Percent 10 5 5 2" xfId="9478"/>
    <cellStyle name="Percent 10 5 5 3" xfId="9479"/>
    <cellStyle name="Percent 10 5 5 4" xfId="9480"/>
    <cellStyle name="Percent 10 5 6" xfId="9481"/>
    <cellStyle name="Percent 10 5 7" xfId="9482"/>
    <cellStyle name="Percent 10 5 8" xfId="9483"/>
    <cellStyle name="Percent 10 6" xfId="9484"/>
    <cellStyle name="Percent 10 6 2" xfId="9485"/>
    <cellStyle name="Percent 10 6 2 2" xfId="9486"/>
    <cellStyle name="Percent 10 6 2 2 2" xfId="9487"/>
    <cellStyle name="Percent 10 6 2 2 3" xfId="9488"/>
    <cellStyle name="Percent 10 6 2 2 4" xfId="9489"/>
    <cellStyle name="Percent 10 6 2 3" xfId="9490"/>
    <cellStyle name="Percent 10 6 2 3 2" xfId="9491"/>
    <cellStyle name="Percent 10 6 2 3 3" xfId="9492"/>
    <cellStyle name="Percent 10 6 2 3 4" xfId="9493"/>
    <cellStyle name="Percent 10 6 2 4" xfId="9494"/>
    <cellStyle name="Percent 10 6 2 5" xfId="9495"/>
    <cellStyle name="Percent 10 6 2 6" xfId="9496"/>
    <cellStyle name="Percent 10 6 3" xfId="9497"/>
    <cellStyle name="Percent 10 6 3 2" xfId="9498"/>
    <cellStyle name="Percent 10 6 3 2 2" xfId="9499"/>
    <cellStyle name="Percent 10 6 3 2 3" xfId="9500"/>
    <cellStyle name="Percent 10 6 3 2 4" xfId="9501"/>
    <cellStyle name="Percent 10 6 3 3" xfId="9502"/>
    <cellStyle name="Percent 10 6 3 3 2" xfId="9503"/>
    <cellStyle name="Percent 10 6 3 3 3" xfId="9504"/>
    <cellStyle name="Percent 10 6 3 3 4" xfId="9505"/>
    <cellStyle name="Percent 10 6 3 4" xfId="9506"/>
    <cellStyle name="Percent 10 6 3 5" xfId="9507"/>
    <cellStyle name="Percent 10 6 3 6" xfId="9508"/>
    <cellStyle name="Percent 10 6 4" xfId="9509"/>
    <cellStyle name="Percent 10 6 4 2" xfId="9510"/>
    <cellStyle name="Percent 10 6 4 3" xfId="9511"/>
    <cellStyle name="Percent 10 6 4 4" xfId="9512"/>
    <cellStyle name="Percent 10 6 5" xfId="9513"/>
    <cellStyle name="Percent 10 6 5 2" xfId="9514"/>
    <cellStyle name="Percent 10 6 5 3" xfId="9515"/>
    <cellStyle name="Percent 10 6 5 4" xfId="9516"/>
    <cellStyle name="Percent 10 6 6" xfId="9517"/>
    <cellStyle name="Percent 10 6 7" xfId="9518"/>
    <cellStyle name="Percent 10 6 8" xfId="9519"/>
    <cellStyle name="Percent 10 7" xfId="9520"/>
    <cellStyle name="Percent 10 7 2" xfId="9521"/>
    <cellStyle name="Percent 10 7 2 2" xfId="9522"/>
    <cellStyle name="Percent 10 7 2 2 2" xfId="9523"/>
    <cellStyle name="Percent 10 7 2 2 3" xfId="9524"/>
    <cellStyle name="Percent 10 7 2 2 4" xfId="9525"/>
    <cellStyle name="Percent 10 7 2 3" xfId="9526"/>
    <cellStyle name="Percent 10 7 2 3 2" xfId="9527"/>
    <cellStyle name="Percent 10 7 2 3 3" xfId="9528"/>
    <cellStyle name="Percent 10 7 2 3 4" xfId="9529"/>
    <cellStyle name="Percent 10 7 2 4" xfId="9530"/>
    <cellStyle name="Percent 10 7 2 5" xfId="9531"/>
    <cellStyle name="Percent 10 7 2 6" xfId="9532"/>
    <cellStyle name="Percent 10 7 3" xfId="9533"/>
    <cellStyle name="Percent 10 7 3 2" xfId="9534"/>
    <cellStyle name="Percent 10 7 3 2 2" xfId="9535"/>
    <cellStyle name="Percent 10 7 3 2 3" xfId="9536"/>
    <cellStyle name="Percent 10 7 3 2 4" xfId="9537"/>
    <cellStyle name="Percent 10 7 3 3" xfId="9538"/>
    <cellStyle name="Percent 10 7 3 3 2" xfId="9539"/>
    <cellStyle name="Percent 10 7 3 3 3" xfId="9540"/>
    <cellStyle name="Percent 10 7 3 3 4" xfId="9541"/>
    <cellStyle name="Percent 10 7 3 4" xfId="9542"/>
    <cellStyle name="Percent 10 7 3 5" xfId="9543"/>
    <cellStyle name="Percent 10 7 3 6" xfId="9544"/>
    <cellStyle name="Percent 10 7 4" xfId="9545"/>
    <cellStyle name="Percent 10 7 4 2" xfId="9546"/>
    <cellStyle name="Percent 10 7 4 3" xfId="9547"/>
    <cellStyle name="Percent 10 7 4 4" xfId="9548"/>
    <cellStyle name="Percent 10 7 5" xfId="9549"/>
    <cellStyle name="Percent 10 7 5 2" xfId="9550"/>
    <cellStyle name="Percent 10 7 5 3" xfId="9551"/>
    <cellStyle name="Percent 10 7 5 4" xfId="9552"/>
    <cellStyle name="Percent 10 7 6" xfId="9553"/>
    <cellStyle name="Percent 10 7 7" xfId="9554"/>
    <cellStyle name="Percent 10 7 8" xfId="9555"/>
    <cellStyle name="Percent 10 8" xfId="9556"/>
    <cellStyle name="Percent 10 8 2" xfId="9557"/>
    <cellStyle name="Percent 10 8 2 2" xfId="9558"/>
    <cellStyle name="Percent 10 8 2 3" xfId="9559"/>
    <cellStyle name="Percent 10 8 2 4" xfId="9560"/>
    <cellStyle name="Percent 10 8 3" xfId="9561"/>
    <cellStyle name="Percent 10 8 3 2" xfId="9562"/>
    <cellStyle name="Percent 10 8 3 3" xfId="9563"/>
    <cellStyle name="Percent 10 8 3 4" xfId="9564"/>
    <cellStyle name="Percent 10 8 4" xfId="9565"/>
    <cellStyle name="Percent 10 8 5" xfId="9566"/>
    <cellStyle name="Percent 10 8 6" xfId="9567"/>
    <cellStyle name="Percent 10 9" xfId="9568"/>
    <cellStyle name="Percent 10 9 2" xfId="9569"/>
    <cellStyle name="Percent 10 9 2 2" xfId="9570"/>
    <cellStyle name="Percent 10 9 2 3" xfId="9571"/>
    <cellStyle name="Percent 10 9 2 4" xfId="9572"/>
    <cellStyle name="Percent 10 9 3" xfId="9573"/>
    <cellStyle name="Percent 10 9 3 2" xfId="9574"/>
    <cellStyle name="Percent 10 9 3 3" xfId="9575"/>
    <cellStyle name="Percent 10 9 3 4" xfId="9576"/>
    <cellStyle name="Percent 10 9 4" xfId="9577"/>
    <cellStyle name="Percent 10 9 5" xfId="9578"/>
    <cellStyle name="Percent 10 9 6" xfId="9579"/>
    <cellStyle name="Percent 11" xfId="9580"/>
    <cellStyle name="Percent 11 10" xfId="9581"/>
    <cellStyle name="Percent 11 10 2" xfId="9582"/>
    <cellStyle name="Percent 11 10 3" xfId="9583"/>
    <cellStyle name="Percent 11 10 4" xfId="9584"/>
    <cellStyle name="Percent 11 11" xfId="9585"/>
    <cellStyle name="Percent 11 11 2" xfId="9586"/>
    <cellStyle name="Percent 11 11 3" xfId="9587"/>
    <cellStyle name="Percent 11 11 4" xfId="9588"/>
    <cellStyle name="Percent 11 12" xfId="9589"/>
    <cellStyle name="Percent 11 12 2" xfId="9590"/>
    <cellStyle name="Percent 11 12 3" xfId="9591"/>
    <cellStyle name="Percent 11 12 4" xfId="9592"/>
    <cellStyle name="Percent 11 12 5" xfId="9593"/>
    <cellStyle name="Percent 11 13" xfId="9594"/>
    <cellStyle name="Percent 11 14" xfId="9595"/>
    <cellStyle name="Percent 11 15" xfId="9596"/>
    <cellStyle name="Percent 11 16" xfId="9597"/>
    <cellStyle name="Percent 11 17" xfId="9598"/>
    <cellStyle name="Percent 11 2" xfId="9599"/>
    <cellStyle name="Percent 11 2 10" xfId="9600"/>
    <cellStyle name="Percent 11 2 10 2" xfId="9601"/>
    <cellStyle name="Percent 11 2 10 3" xfId="9602"/>
    <cellStyle name="Percent 11 2 10 4" xfId="9603"/>
    <cellStyle name="Percent 11 2 10 5" xfId="9604"/>
    <cellStyle name="Percent 11 2 11" xfId="9605"/>
    <cellStyle name="Percent 11 2 12" xfId="9606"/>
    <cellStyle name="Percent 11 2 13" xfId="9607"/>
    <cellStyle name="Percent 11 2 2" xfId="9608"/>
    <cellStyle name="Percent 11 2 2 10" xfId="9609"/>
    <cellStyle name="Percent 11 2 2 11" xfId="9610"/>
    <cellStyle name="Percent 11 2 2 12" xfId="9611"/>
    <cellStyle name="Percent 11 2 2 2" xfId="9612"/>
    <cellStyle name="Percent 11 2 2 2 10" xfId="9613"/>
    <cellStyle name="Percent 11 2 2 2 2" xfId="9614"/>
    <cellStyle name="Percent 11 2 2 2 2 2" xfId="9615"/>
    <cellStyle name="Percent 11 2 2 2 2 2 2" xfId="9616"/>
    <cellStyle name="Percent 11 2 2 2 2 2 2 2" xfId="9617"/>
    <cellStyle name="Percent 11 2 2 2 2 2 2 3" xfId="9618"/>
    <cellStyle name="Percent 11 2 2 2 2 2 2 4" xfId="9619"/>
    <cellStyle name="Percent 11 2 2 2 2 2 3" xfId="9620"/>
    <cellStyle name="Percent 11 2 2 2 2 2 3 2" xfId="9621"/>
    <cellStyle name="Percent 11 2 2 2 2 2 3 3" xfId="9622"/>
    <cellStyle name="Percent 11 2 2 2 2 2 3 4" xfId="9623"/>
    <cellStyle name="Percent 11 2 2 2 2 2 4" xfId="9624"/>
    <cellStyle name="Percent 11 2 2 2 2 2 5" xfId="9625"/>
    <cellStyle name="Percent 11 2 2 2 2 2 6" xfId="9626"/>
    <cellStyle name="Percent 11 2 2 2 2 3" xfId="9627"/>
    <cellStyle name="Percent 11 2 2 2 2 3 2" xfId="9628"/>
    <cellStyle name="Percent 11 2 2 2 2 3 2 2" xfId="9629"/>
    <cellStyle name="Percent 11 2 2 2 2 3 2 3" xfId="9630"/>
    <cellStyle name="Percent 11 2 2 2 2 3 2 4" xfId="9631"/>
    <cellStyle name="Percent 11 2 2 2 2 3 3" xfId="9632"/>
    <cellStyle name="Percent 11 2 2 2 2 3 3 2" xfId="9633"/>
    <cellStyle name="Percent 11 2 2 2 2 3 3 3" xfId="9634"/>
    <cellStyle name="Percent 11 2 2 2 2 3 3 4" xfId="9635"/>
    <cellStyle name="Percent 11 2 2 2 2 3 4" xfId="9636"/>
    <cellStyle name="Percent 11 2 2 2 2 3 5" xfId="9637"/>
    <cellStyle name="Percent 11 2 2 2 2 3 6" xfId="9638"/>
    <cellStyle name="Percent 11 2 2 2 2 4" xfId="9639"/>
    <cellStyle name="Percent 11 2 2 2 2 4 2" xfId="9640"/>
    <cellStyle name="Percent 11 2 2 2 2 4 3" xfId="9641"/>
    <cellStyle name="Percent 11 2 2 2 2 4 4" xfId="9642"/>
    <cellStyle name="Percent 11 2 2 2 2 5" xfId="9643"/>
    <cellStyle name="Percent 11 2 2 2 2 5 2" xfId="9644"/>
    <cellStyle name="Percent 11 2 2 2 2 5 3" xfId="9645"/>
    <cellStyle name="Percent 11 2 2 2 2 5 4" xfId="9646"/>
    <cellStyle name="Percent 11 2 2 2 2 6" xfId="9647"/>
    <cellStyle name="Percent 11 2 2 2 2 7" xfId="9648"/>
    <cellStyle name="Percent 11 2 2 2 2 8" xfId="9649"/>
    <cellStyle name="Percent 11 2 2 2 3" xfId="9650"/>
    <cellStyle name="Percent 11 2 2 2 3 2" xfId="9651"/>
    <cellStyle name="Percent 11 2 2 2 3 2 2" xfId="9652"/>
    <cellStyle name="Percent 11 2 2 2 3 2 2 2" xfId="9653"/>
    <cellStyle name="Percent 11 2 2 2 3 2 2 3" xfId="9654"/>
    <cellStyle name="Percent 11 2 2 2 3 2 2 4" xfId="9655"/>
    <cellStyle name="Percent 11 2 2 2 3 2 3" xfId="9656"/>
    <cellStyle name="Percent 11 2 2 2 3 2 3 2" xfId="9657"/>
    <cellStyle name="Percent 11 2 2 2 3 2 3 3" xfId="9658"/>
    <cellStyle name="Percent 11 2 2 2 3 2 3 4" xfId="9659"/>
    <cellStyle name="Percent 11 2 2 2 3 2 4" xfId="9660"/>
    <cellStyle name="Percent 11 2 2 2 3 2 5" xfId="9661"/>
    <cellStyle name="Percent 11 2 2 2 3 2 6" xfId="9662"/>
    <cellStyle name="Percent 11 2 2 2 3 3" xfId="9663"/>
    <cellStyle name="Percent 11 2 2 2 3 3 2" xfId="9664"/>
    <cellStyle name="Percent 11 2 2 2 3 3 2 2" xfId="9665"/>
    <cellStyle name="Percent 11 2 2 2 3 3 2 3" xfId="9666"/>
    <cellStyle name="Percent 11 2 2 2 3 3 2 4" xfId="9667"/>
    <cellStyle name="Percent 11 2 2 2 3 3 3" xfId="9668"/>
    <cellStyle name="Percent 11 2 2 2 3 3 3 2" xfId="9669"/>
    <cellStyle name="Percent 11 2 2 2 3 3 3 3" xfId="9670"/>
    <cellStyle name="Percent 11 2 2 2 3 3 3 4" xfId="9671"/>
    <cellStyle name="Percent 11 2 2 2 3 3 4" xfId="9672"/>
    <cellStyle name="Percent 11 2 2 2 3 3 5" xfId="9673"/>
    <cellStyle name="Percent 11 2 2 2 3 3 6" xfId="9674"/>
    <cellStyle name="Percent 11 2 2 2 3 4" xfId="9675"/>
    <cellStyle name="Percent 11 2 2 2 3 4 2" xfId="9676"/>
    <cellStyle name="Percent 11 2 2 2 3 4 3" xfId="9677"/>
    <cellStyle name="Percent 11 2 2 2 3 4 4" xfId="9678"/>
    <cellStyle name="Percent 11 2 2 2 3 5" xfId="9679"/>
    <cellStyle name="Percent 11 2 2 2 3 5 2" xfId="9680"/>
    <cellStyle name="Percent 11 2 2 2 3 5 3" xfId="9681"/>
    <cellStyle name="Percent 11 2 2 2 3 5 4" xfId="9682"/>
    <cellStyle name="Percent 11 2 2 2 3 6" xfId="9683"/>
    <cellStyle name="Percent 11 2 2 2 3 7" xfId="9684"/>
    <cellStyle name="Percent 11 2 2 2 3 8" xfId="9685"/>
    <cellStyle name="Percent 11 2 2 2 4" xfId="9686"/>
    <cellStyle name="Percent 11 2 2 2 4 2" xfId="9687"/>
    <cellStyle name="Percent 11 2 2 2 4 2 2" xfId="9688"/>
    <cellStyle name="Percent 11 2 2 2 4 2 3" xfId="9689"/>
    <cellStyle name="Percent 11 2 2 2 4 2 4" xfId="9690"/>
    <cellStyle name="Percent 11 2 2 2 4 3" xfId="9691"/>
    <cellStyle name="Percent 11 2 2 2 4 3 2" xfId="9692"/>
    <cellStyle name="Percent 11 2 2 2 4 3 3" xfId="9693"/>
    <cellStyle name="Percent 11 2 2 2 4 3 4" xfId="9694"/>
    <cellStyle name="Percent 11 2 2 2 4 4" xfId="9695"/>
    <cellStyle name="Percent 11 2 2 2 4 5" xfId="9696"/>
    <cellStyle name="Percent 11 2 2 2 4 6" xfId="9697"/>
    <cellStyle name="Percent 11 2 2 2 5" xfId="9698"/>
    <cellStyle name="Percent 11 2 2 2 5 2" xfId="9699"/>
    <cellStyle name="Percent 11 2 2 2 5 2 2" xfId="9700"/>
    <cellStyle name="Percent 11 2 2 2 5 2 3" xfId="9701"/>
    <cellStyle name="Percent 11 2 2 2 5 2 4" xfId="9702"/>
    <cellStyle name="Percent 11 2 2 2 5 3" xfId="9703"/>
    <cellStyle name="Percent 11 2 2 2 5 3 2" xfId="9704"/>
    <cellStyle name="Percent 11 2 2 2 5 3 3" xfId="9705"/>
    <cellStyle name="Percent 11 2 2 2 5 3 4" xfId="9706"/>
    <cellStyle name="Percent 11 2 2 2 5 4" xfId="9707"/>
    <cellStyle name="Percent 11 2 2 2 5 5" xfId="9708"/>
    <cellStyle name="Percent 11 2 2 2 5 6" xfId="9709"/>
    <cellStyle name="Percent 11 2 2 2 6" xfId="9710"/>
    <cellStyle name="Percent 11 2 2 2 6 2" xfId="9711"/>
    <cellStyle name="Percent 11 2 2 2 6 3" xfId="9712"/>
    <cellStyle name="Percent 11 2 2 2 6 4" xfId="9713"/>
    <cellStyle name="Percent 11 2 2 2 7" xfId="9714"/>
    <cellStyle name="Percent 11 2 2 2 7 2" xfId="9715"/>
    <cellStyle name="Percent 11 2 2 2 7 3" xfId="9716"/>
    <cellStyle name="Percent 11 2 2 2 7 4" xfId="9717"/>
    <cellStyle name="Percent 11 2 2 2 8" xfId="9718"/>
    <cellStyle name="Percent 11 2 2 2 9" xfId="9719"/>
    <cellStyle name="Percent 11 2 2 3" xfId="9720"/>
    <cellStyle name="Percent 11 2 2 3 2" xfId="9721"/>
    <cellStyle name="Percent 11 2 2 3 2 2" xfId="9722"/>
    <cellStyle name="Percent 11 2 2 3 2 2 2" xfId="9723"/>
    <cellStyle name="Percent 11 2 2 3 2 2 3" xfId="9724"/>
    <cellStyle name="Percent 11 2 2 3 2 2 4" xfId="9725"/>
    <cellStyle name="Percent 11 2 2 3 2 3" xfId="9726"/>
    <cellStyle name="Percent 11 2 2 3 2 3 2" xfId="9727"/>
    <cellStyle name="Percent 11 2 2 3 2 3 3" xfId="9728"/>
    <cellStyle name="Percent 11 2 2 3 2 3 4" xfId="9729"/>
    <cellStyle name="Percent 11 2 2 3 2 4" xfId="9730"/>
    <cellStyle name="Percent 11 2 2 3 2 5" xfId="9731"/>
    <cellStyle name="Percent 11 2 2 3 2 6" xfId="9732"/>
    <cellStyle name="Percent 11 2 2 3 3" xfId="9733"/>
    <cellStyle name="Percent 11 2 2 3 3 2" xfId="9734"/>
    <cellStyle name="Percent 11 2 2 3 3 2 2" xfId="9735"/>
    <cellStyle name="Percent 11 2 2 3 3 2 3" xfId="9736"/>
    <cellStyle name="Percent 11 2 2 3 3 2 4" xfId="9737"/>
    <cellStyle name="Percent 11 2 2 3 3 3" xfId="9738"/>
    <cellStyle name="Percent 11 2 2 3 3 3 2" xfId="9739"/>
    <cellStyle name="Percent 11 2 2 3 3 3 3" xfId="9740"/>
    <cellStyle name="Percent 11 2 2 3 3 3 4" xfId="9741"/>
    <cellStyle name="Percent 11 2 2 3 3 4" xfId="9742"/>
    <cellStyle name="Percent 11 2 2 3 3 5" xfId="9743"/>
    <cellStyle name="Percent 11 2 2 3 3 6" xfId="9744"/>
    <cellStyle name="Percent 11 2 2 3 4" xfId="9745"/>
    <cellStyle name="Percent 11 2 2 3 4 2" xfId="9746"/>
    <cellStyle name="Percent 11 2 2 3 4 3" xfId="9747"/>
    <cellStyle name="Percent 11 2 2 3 4 4" xfId="9748"/>
    <cellStyle name="Percent 11 2 2 3 5" xfId="9749"/>
    <cellStyle name="Percent 11 2 2 3 5 2" xfId="9750"/>
    <cellStyle name="Percent 11 2 2 3 5 3" xfId="9751"/>
    <cellStyle name="Percent 11 2 2 3 5 4" xfId="9752"/>
    <cellStyle name="Percent 11 2 2 3 6" xfId="9753"/>
    <cellStyle name="Percent 11 2 2 3 7" xfId="9754"/>
    <cellStyle name="Percent 11 2 2 3 8" xfId="9755"/>
    <cellStyle name="Percent 11 2 2 4" xfId="9756"/>
    <cellStyle name="Percent 11 2 2 4 2" xfId="9757"/>
    <cellStyle name="Percent 11 2 2 4 2 2" xfId="9758"/>
    <cellStyle name="Percent 11 2 2 4 2 2 2" xfId="9759"/>
    <cellStyle name="Percent 11 2 2 4 2 2 3" xfId="9760"/>
    <cellStyle name="Percent 11 2 2 4 2 2 4" xfId="9761"/>
    <cellStyle name="Percent 11 2 2 4 2 3" xfId="9762"/>
    <cellStyle name="Percent 11 2 2 4 2 3 2" xfId="9763"/>
    <cellStyle name="Percent 11 2 2 4 2 3 3" xfId="9764"/>
    <cellStyle name="Percent 11 2 2 4 2 3 4" xfId="9765"/>
    <cellStyle name="Percent 11 2 2 4 2 4" xfId="9766"/>
    <cellStyle name="Percent 11 2 2 4 2 5" xfId="9767"/>
    <cellStyle name="Percent 11 2 2 4 2 6" xfId="9768"/>
    <cellStyle name="Percent 11 2 2 4 3" xfId="9769"/>
    <cellStyle name="Percent 11 2 2 4 3 2" xfId="9770"/>
    <cellStyle name="Percent 11 2 2 4 3 2 2" xfId="9771"/>
    <cellStyle name="Percent 11 2 2 4 3 2 3" xfId="9772"/>
    <cellStyle name="Percent 11 2 2 4 3 2 4" xfId="9773"/>
    <cellStyle name="Percent 11 2 2 4 3 3" xfId="9774"/>
    <cellStyle name="Percent 11 2 2 4 3 3 2" xfId="9775"/>
    <cellStyle name="Percent 11 2 2 4 3 3 3" xfId="9776"/>
    <cellStyle name="Percent 11 2 2 4 3 3 4" xfId="9777"/>
    <cellStyle name="Percent 11 2 2 4 3 4" xfId="9778"/>
    <cellStyle name="Percent 11 2 2 4 3 5" xfId="9779"/>
    <cellStyle name="Percent 11 2 2 4 3 6" xfId="9780"/>
    <cellStyle name="Percent 11 2 2 4 4" xfId="9781"/>
    <cellStyle name="Percent 11 2 2 4 4 2" xfId="9782"/>
    <cellStyle name="Percent 11 2 2 4 4 3" xfId="9783"/>
    <cellStyle name="Percent 11 2 2 4 4 4" xfId="9784"/>
    <cellStyle name="Percent 11 2 2 4 5" xfId="9785"/>
    <cellStyle name="Percent 11 2 2 4 5 2" xfId="9786"/>
    <cellStyle name="Percent 11 2 2 4 5 3" xfId="9787"/>
    <cellStyle name="Percent 11 2 2 4 5 4" xfId="9788"/>
    <cellStyle name="Percent 11 2 2 4 6" xfId="9789"/>
    <cellStyle name="Percent 11 2 2 4 7" xfId="9790"/>
    <cellStyle name="Percent 11 2 2 4 8" xfId="9791"/>
    <cellStyle name="Percent 11 2 2 5" xfId="9792"/>
    <cellStyle name="Percent 11 2 2 5 2" xfId="9793"/>
    <cellStyle name="Percent 11 2 2 5 2 2" xfId="9794"/>
    <cellStyle name="Percent 11 2 2 5 2 2 2" xfId="9795"/>
    <cellStyle name="Percent 11 2 2 5 2 2 3" xfId="9796"/>
    <cellStyle name="Percent 11 2 2 5 2 2 4" xfId="9797"/>
    <cellStyle name="Percent 11 2 2 5 2 3" xfId="9798"/>
    <cellStyle name="Percent 11 2 2 5 2 3 2" xfId="9799"/>
    <cellStyle name="Percent 11 2 2 5 2 3 3" xfId="9800"/>
    <cellStyle name="Percent 11 2 2 5 2 3 4" xfId="9801"/>
    <cellStyle name="Percent 11 2 2 5 2 4" xfId="9802"/>
    <cellStyle name="Percent 11 2 2 5 2 5" xfId="9803"/>
    <cellStyle name="Percent 11 2 2 5 2 6" xfId="9804"/>
    <cellStyle name="Percent 11 2 2 5 3" xfId="9805"/>
    <cellStyle name="Percent 11 2 2 5 3 2" xfId="9806"/>
    <cellStyle name="Percent 11 2 2 5 3 2 2" xfId="9807"/>
    <cellStyle name="Percent 11 2 2 5 3 2 3" xfId="9808"/>
    <cellStyle name="Percent 11 2 2 5 3 2 4" xfId="9809"/>
    <cellStyle name="Percent 11 2 2 5 3 3" xfId="9810"/>
    <cellStyle name="Percent 11 2 2 5 3 3 2" xfId="9811"/>
    <cellStyle name="Percent 11 2 2 5 3 3 3" xfId="9812"/>
    <cellStyle name="Percent 11 2 2 5 3 3 4" xfId="9813"/>
    <cellStyle name="Percent 11 2 2 5 3 4" xfId="9814"/>
    <cellStyle name="Percent 11 2 2 5 3 5" xfId="9815"/>
    <cellStyle name="Percent 11 2 2 5 3 6" xfId="9816"/>
    <cellStyle name="Percent 11 2 2 5 4" xfId="9817"/>
    <cellStyle name="Percent 11 2 2 5 4 2" xfId="9818"/>
    <cellStyle name="Percent 11 2 2 5 4 3" xfId="9819"/>
    <cellStyle name="Percent 11 2 2 5 4 4" xfId="9820"/>
    <cellStyle name="Percent 11 2 2 5 5" xfId="9821"/>
    <cellStyle name="Percent 11 2 2 5 5 2" xfId="9822"/>
    <cellStyle name="Percent 11 2 2 5 5 3" xfId="9823"/>
    <cellStyle name="Percent 11 2 2 5 5 4" xfId="9824"/>
    <cellStyle name="Percent 11 2 2 5 6" xfId="9825"/>
    <cellStyle name="Percent 11 2 2 5 7" xfId="9826"/>
    <cellStyle name="Percent 11 2 2 5 8" xfId="9827"/>
    <cellStyle name="Percent 11 2 2 6" xfId="9828"/>
    <cellStyle name="Percent 11 2 2 6 2" xfId="9829"/>
    <cellStyle name="Percent 11 2 2 6 2 2" xfId="9830"/>
    <cellStyle name="Percent 11 2 2 6 2 3" xfId="9831"/>
    <cellStyle name="Percent 11 2 2 6 2 4" xfId="9832"/>
    <cellStyle name="Percent 11 2 2 6 3" xfId="9833"/>
    <cellStyle name="Percent 11 2 2 6 3 2" xfId="9834"/>
    <cellStyle name="Percent 11 2 2 6 3 3" xfId="9835"/>
    <cellStyle name="Percent 11 2 2 6 3 4" xfId="9836"/>
    <cellStyle name="Percent 11 2 2 6 4" xfId="9837"/>
    <cellStyle name="Percent 11 2 2 6 5" xfId="9838"/>
    <cellStyle name="Percent 11 2 2 6 6" xfId="9839"/>
    <cellStyle name="Percent 11 2 2 7" xfId="9840"/>
    <cellStyle name="Percent 11 2 2 7 2" xfId="9841"/>
    <cellStyle name="Percent 11 2 2 7 2 2" xfId="9842"/>
    <cellStyle name="Percent 11 2 2 7 2 3" xfId="9843"/>
    <cellStyle name="Percent 11 2 2 7 2 4" xfId="9844"/>
    <cellStyle name="Percent 11 2 2 7 3" xfId="9845"/>
    <cellStyle name="Percent 11 2 2 7 3 2" xfId="9846"/>
    <cellStyle name="Percent 11 2 2 7 3 3" xfId="9847"/>
    <cellStyle name="Percent 11 2 2 7 3 4" xfId="9848"/>
    <cellStyle name="Percent 11 2 2 7 4" xfId="9849"/>
    <cellStyle name="Percent 11 2 2 7 5" xfId="9850"/>
    <cellStyle name="Percent 11 2 2 7 6" xfId="9851"/>
    <cellStyle name="Percent 11 2 2 8" xfId="9852"/>
    <cellStyle name="Percent 11 2 2 8 2" xfId="9853"/>
    <cellStyle name="Percent 11 2 2 8 3" xfId="9854"/>
    <cellStyle name="Percent 11 2 2 8 4" xfId="9855"/>
    <cellStyle name="Percent 11 2 2 9" xfId="9856"/>
    <cellStyle name="Percent 11 2 2 9 2" xfId="9857"/>
    <cellStyle name="Percent 11 2 2 9 3" xfId="9858"/>
    <cellStyle name="Percent 11 2 2 9 4" xfId="9859"/>
    <cellStyle name="Percent 11 2 3" xfId="9860"/>
    <cellStyle name="Percent 11 2 3 10" xfId="9861"/>
    <cellStyle name="Percent 11 2 3 2" xfId="9862"/>
    <cellStyle name="Percent 11 2 3 2 2" xfId="9863"/>
    <cellStyle name="Percent 11 2 3 2 2 2" xfId="9864"/>
    <cellStyle name="Percent 11 2 3 2 2 2 2" xfId="9865"/>
    <cellStyle name="Percent 11 2 3 2 2 2 3" xfId="9866"/>
    <cellStyle name="Percent 11 2 3 2 2 2 4" xfId="9867"/>
    <cellStyle name="Percent 11 2 3 2 2 3" xfId="9868"/>
    <cellStyle name="Percent 11 2 3 2 2 3 2" xfId="9869"/>
    <cellStyle name="Percent 11 2 3 2 2 3 3" xfId="9870"/>
    <cellStyle name="Percent 11 2 3 2 2 3 4" xfId="9871"/>
    <cellStyle name="Percent 11 2 3 2 2 4" xfId="9872"/>
    <cellStyle name="Percent 11 2 3 2 2 5" xfId="9873"/>
    <cellStyle name="Percent 11 2 3 2 2 6" xfId="9874"/>
    <cellStyle name="Percent 11 2 3 2 3" xfId="9875"/>
    <cellStyle name="Percent 11 2 3 2 3 2" xfId="9876"/>
    <cellStyle name="Percent 11 2 3 2 3 2 2" xfId="9877"/>
    <cellStyle name="Percent 11 2 3 2 3 2 3" xfId="9878"/>
    <cellStyle name="Percent 11 2 3 2 3 2 4" xfId="9879"/>
    <cellStyle name="Percent 11 2 3 2 3 3" xfId="9880"/>
    <cellStyle name="Percent 11 2 3 2 3 3 2" xfId="9881"/>
    <cellStyle name="Percent 11 2 3 2 3 3 3" xfId="9882"/>
    <cellStyle name="Percent 11 2 3 2 3 3 4" xfId="9883"/>
    <cellStyle name="Percent 11 2 3 2 3 4" xfId="9884"/>
    <cellStyle name="Percent 11 2 3 2 3 5" xfId="9885"/>
    <cellStyle name="Percent 11 2 3 2 3 6" xfId="9886"/>
    <cellStyle name="Percent 11 2 3 2 4" xfId="9887"/>
    <cellStyle name="Percent 11 2 3 2 4 2" xfId="9888"/>
    <cellStyle name="Percent 11 2 3 2 4 3" xfId="9889"/>
    <cellStyle name="Percent 11 2 3 2 4 4" xfId="9890"/>
    <cellStyle name="Percent 11 2 3 2 5" xfId="9891"/>
    <cellStyle name="Percent 11 2 3 2 5 2" xfId="9892"/>
    <cellStyle name="Percent 11 2 3 2 5 3" xfId="9893"/>
    <cellStyle name="Percent 11 2 3 2 5 4" xfId="9894"/>
    <cellStyle name="Percent 11 2 3 2 6" xfId="9895"/>
    <cellStyle name="Percent 11 2 3 2 7" xfId="9896"/>
    <cellStyle name="Percent 11 2 3 2 8" xfId="9897"/>
    <cellStyle name="Percent 11 2 3 3" xfId="9898"/>
    <cellStyle name="Percent 11 2 3 3 2" xfId="9899"/>
    <cellStyle name="Percent 11 2 3 3 2 2" xfId="9900"/>
    <cellStyle name="Percent 11 2 3 3 2 2 2" xfId="9901"/>
    <cellStyle name="Percent 11 2 3 3 2 2 3" xfId="9902"/>
    <cellStyle name="Percent 11 2 3 3 2 2 4" xfId="9903"/>
    <cellStyle name="Percent 11 2 3 3 2 3" xfId="9904"/>
    <cellStyle name="Percent 11 2 3 3 2 3 2" xfId="9905"/>
    <cellStyle name="Percent 11 2 3 3 2 3 3" xfId="9906"/>
    <cellStyle name="Percent 11 2 3 3 2 3 4" xfId="9907"/>
    <cellStyle name="Percent 11 2 3 3 2 4" xfId="9908"/>
    <cellStyle name="Percent 11 2 3 3 2 5" xfId="9909"/>
    <cellStyle name="Percent 11 2 3 3 2 6" xfId="9910"/>
    <cellStyle name="Percent 11 2 3 3 3" xfId="9911"/>
    <cellStyle name="Percent 11 2 3 3 3 2" xfId="9912"/>
    <cellStyle name="Percent 11 2 3 3 3 2 2" xfId="9913"/>
    <cellStyle name="Percent 11 2 3 3 3 2 3" xfId="9914"/>
    <cellStyle name="Percent 11 2 3 3 3 2 4" xfId="9915"/>
    <cellStyle name="Percent 11 2 3 3 3 3" xfId="9916"/>
    <cellStyle name="Percent 11 2 3 3 3 3 2" xfId="9917"/>
    <cellStyle name="Percent 11 2 3 3 3 3 3" xfId="9918"/>
    <cellStyle name="Percent 11 2 3 3 3 3 4" xfId="9919"/>
    <cellStyle name="Percent 11 2 3 3 3 4" xfId="9920"/>
    <cellStyle name="Percent 11 2 3 3 3 5" xfId="9921"/>
    <cellStyle name="Percent 11 2 3 3 3 6" xfId="9922"/>
    <cellStyle name="Percent 11 2 3 3 4" xfId="9923"/>
    <cellStyle name="Percent 11 2 3 3 4 2" xfId="9924"/>
    <cellStyle name="Percent 11 2 3 3 4 3" xfId="9925"/>
    <cellStyle name="Percent 11 2 3 3 4 4" xfId="9926"/>
    <cellStyle name="Percent 11 2 3 3 5" xfId="9927"/>
    <cellStyle name="Percent 11 2 3 3 5 2" xfId="9928"/>
    <cellStyle name="Percent 11 2 3 3 5 3" xfId="9929"/>
    <cellStyle name="Percent 11 2 3 3 5 4" xfId="9930"/>
    <cellStyle name="Percent 11 2 3 3 6" xfId="9931"/>
    <cellStyle name="Percent 11 2 3 3 7" xfId="9932"/>
    <cellStyle name="Percent 11 2 3 3 8" xfId="9933"/>
    <cellStyle name="Percent 11 2 3 4" xfId="9934"/>
    <cellStyle name="Percent 11 2 3 4 2" xfId="9935"/>
    <cellStyle name="Percent 11 2 3 4 2 2" xfId="9936"/>
    <cellStyle name="Percent 11 2 3 4 2 3" xfId="9937"/>
    <cellStyle name="Percent 11 2 3 4 2 4" xfId="9938"/>
    <cellStyle name="Percent 11 2 3 4 3" xfId="9939"/>
    <cellStyle name="Percent 11 2 3 4 3 2" xfId="9940"/>
    <cellStyle name="Percent 11 2 3 4 3 3" xfId="9941"/>
    <cellStyle name="Percent 11 2 3 4 3 4" xfId="9942"/>
    <cellStyle name="Percent 11 2 3 4 4" xfId="9943"/>
    <cellStyle name="Percent 11 2 3 4 5" xfId="9944"/>
    <cellStyle name="Percent 11 2 3 4 6" xfId="9945"/>
    <cellStyle name="Percent 11 2 3 5" xfId="9946"/>
    <cellStyle name="Percent 11 2 3 5 2" xfId="9947"/>
    <cellStyle name="Percent 11 2 3 5 2 2" xfId="9948"/>
    <cellStyle name="Percent 11 2 3 5 2 3" xfId="9949"/>
    <cellStyle name="Percent 11 2 3 5 2 4" xfId="9950"/>
    <cellStyle name="Percent 11 2 3 5 3" xfId="9951"/>
    <cellStyle name="Percent 11 2 3 5 3 2" xfId="9952"/>
    <cellStyle name="Percent 11 2 3 5 3 3" xfId="9953"/>
    <cellStyle name="Percent 11 2 3 5 3 4" xfId="9954"/>
    <cellStyle name="Percent 11 2 3 5 4" xfId="9955"/>
    <cellStyle name="Percent 11 2 3 5 5" xfId="9956"/>
    <cellStyle name="Percent 11 2 3 5 6" xfId="9957"/>
    <cellStyle name="Percent 11 2 3 6" xfId="9958"/>
    <cellStyle name="Percent 11 2 3 6 2" xfId="9959"/>
    <cellStyle name="Percent 11 2 3 6 3" xfId="9960"/>
    <cellStyle name="Percent 11 2 3 6 4" xfId="9961"/>
    <cellStyle name="Percent 11 2 3 7" xfId="9962"/>
    <cellStyle name="Percent 11 2 3 7 2" xfId="9963"/>
    <cellStyle name="Percent 11 2 3 7 3" xfId="9964"/>
    <cellStyle name="Percent 11 2 3 7 4" xfId="9965"/>
    <cellStyle name="Percent 11 2 3 8" xfId="9966"/>
    <cellStyle name="Percent 11 2 3 9" xfId="9967"/>
    <cellStyle name="Percent 11 2 4" xfId="9968"/>
    <cellStyle name="Percent 11 2 4 2" xfId="9969"/>
    <cellStyle name="Percent 11 2 4 2 2" xfId="9970"/>
    <cellStyle name="Percent 11 2 4 2 2 2" xfId="9971"/>
    <cellStyle name="Percent 11 2 4 2 2 3" xfId="9972"/>
    <cellStyle name="Percent 11 2 4 2 2 4" xfId="9973"/>
    <cellStyle name="Percent 11 2 4 2 3" xfId="9974"/>
    <cellStyle name="Percent 11 2 4 2 3 2" xfId="9975"/>
    <cellStyle name="Percent 11 2 4 2 3 3" xfId="9976"/>
    <cellStyle name="Percent 11 2 4 2 3 4" xfId="9977"/>
    <cellStyle name="Percent 11 2 4 2 4" xfId="9978"/>
    <cellStyle name="Percent 11 2 4 2 5" xfId="9979"/>
    <cellStyle name="Percent 11 2 4 2 6" xfId="9980"/>
    <cellStyle name="Percent 11 2 4 3" xfId="9981"/>
    <cellStyle name="Percent 11 2 4 3 2" xfId="9982"/>
    <cellStyle name="Percent 11 2 4 3 2 2" xfId="9983"/>
    <cellStyle name="Percent 11 2 4 3 2 3" xfId="9984"/>
    <cellStyle name="Percent 11 2 4 3 2 4" xfId="9985"/>
    <cellStyle name="Percent 11 2 4 3 3" xfId="9986"/>
    <cellStyle name="Percent 11 2 4 3 3 2" xfId="9987"/>
    <cellStyle name="Percent 11 2 4 3 3 3" xfId="9988"/>
    <cellStyle name="Percent 11 2 4 3 3 4" xfId="9989"/>
    <cellStyle name="Percent 11 2 4 3 4" xfId="9990"/>
    <cellStyle name="Percent 11 2 4 3 5" xfId="9991"/>
    <cellStyle name="Percent 11 2 4 3 6" xfId="9992"/>
    <cellStyle name="Percent 11 2 4 4" xfId="9993"/>
    <cellStyle name="Percent 11 2 4 4 2" xfId="9994"/>
    <cellStyle name="Percent 11 2 4 4 3" xfId="9995"/>
    <cellStyle name="Percent 11 2 4 4 4" xfId="9996"/>
    <cellStyle name="Percent 11 2 4 5" xfId="9997"/>
    <cellStyle name="Percent 11 2 4 5 2" xfId="9998"/>
    <cellStyle name="Percent 11 2 4 5 3" xfId="9999"/>
    <cellStyle name="Percent 11 2 4 5 4" xfId="10000"/>
    <cellStyle name="Percent 11 2 4 6" xfId="10001"/>
    <cellStyle name="Percent 11 2 4 7" xfId="10002"/>
    <cellStyle name="Percent 11 2 4 8" xfId="10003"/>
    <cellStyle name="Percent 11 2 5" xfId="10004"/>
    <cellStyle name="Percent 11 2 5 2" xfId="10005"/>
    <cellStyle name="Percent 11 2 5 2 2" xfId="10006"/>
    <cellStyle name="Percent 11 2 5 2 2 2" xfId="10007"/>
    <cellStyle name="Percent 11 2 5 2 2 3" xfId="10008"/>
    <cellStyle name="Percent 11 2 5 2 2 4" xfId="10009"/>
    <cellStyle name="Percent 11 2 5 2 3" xfId="10010"/>
    <cellStyle name="Percent 11 2 5 2 3 2" xfId="10011"/>
    <cellStyle name="Percent 11 2 5 2 3 3" xfId="10012"/>
    <cellStyle name="Percent 11 2 5 2 3 4" xfId="10013"/>
    <cellStyle name="Percent 11 2 5 2 4" xfId="10014"/>
    <cellStyle name="Percent 11 2 5 2 5" xfId="10015"/>
    <cellStyle name="Percent 11 2 5 2 6" xfId="10016"/>
    <cellStyle name="Percent 11 2 5 3" xfId="10017"/>
    <cellStyle name="Percent 11 2 5 3 2" xfId="10018"/>
    <cellStyle name="Percent 11 2 5 3 2 2" xfId="10019"/>
    <cellStyle name="Percent 11 2 5 3 2 3" xfId="10020"/>
    <cellStyle name="Percent 11 2 5 3 2 4" xfId="10021"/>
    <cellStyle name="Percent 11 2 5 3 3" xfId="10022"/>
    <cellStyle name="Percent 11 2 5 3 3 2" xfId="10023"/>
    <cellStyle name="Percent 11 2 5 3 3 3" xfId="10024"/>
    <cellStyle name="Percent 11 2 5 3 3 4" xfId="10025"/>
    <cellStyle name="Percent 11 2 5 3 4" xfId="10026"/>
    <cellStyle name="Percent 11 2 5 3 5" xfId="10027"/>
    <cellStyle name="Percent 11 2 5 3 6" xfId="10028"/>
    <cellStyle name="Percent 11 2 5 4" xfId="10029"/>
    <cellStyle name="Percent 11 2 5 4 2" xfId="10030"/>
    <cellStyle name="Percent 11 2 5 4 3" xfId="10031"/>
    <cellStyle name="Percent 11 2 5 4 4" xfId="10032"/>
    <cellStyle name="Percent 11 2 5 5" xfId="10033"/>
    <cellStyle name="Percent 11 2 5 5 2" xfId="10034"/>
    <cellStyle name="Percent 11 2 5 5 3" xfId="10035"/>
    <cellStyle name="Percent 11 2 5 5 4" xfId="10036"/>
    <cellStyle name="Percent 11 2 5 6" xfId="10037"/>
    <cellStyle name="Percent 11 2 5 7" xfId="10038"/>
    <cellStyle name="Percent 11 2 5 8" xfId="10039"/>
    <cellStyle name="Percent 11 2 6" xfId="10040"/>
    <cellStyle name="Percent 11 2 6 2" xfId="10041"/>
    <cellStyle name="Percent 11 2 6 2 2" xfId="10042"/>
    <cellStyle name="Percent 11 2 6 2 2 2" xfId="10043"/>
    <cellStyle name="Percent 11 2 6 2 2 3" xfId="10044"/>
    <cellStyle name="Percent 11 2 6 2 2 4" xfId="10045"/>
    <cellStyle name="Percent 11 2 6 2 3" xfId="10046"/>
    <cellStyle name="Percent 11 2 6 2 3 2" xfId="10047"/>
    <cellStyle name="Percent 11 2 6 2 3 3" xfId="10048"/>
    <cellStyle name="Percent 11 2 6 2 3 4" xfId="10049"/>
    <cellStyle name="Percent 11 2 6 2 4" xfId="10050"/>
    <cellStyle name="Percent 11 2 6 2 5" xfId="10051"/>
    <cellStyle name="Percent 11 2 6 2 6" xfId="10052"/>
    <cellStyle name="Percent 11 2 6 3" xfId="10053"/>
    <cellStyle name="Percent 11 2 6 3 2" xfId="10054"/>
    <cellStyle name="Percent 11 2 6 3 2 2" xfId="10055"/>
    <cellStyle name="Percent 11 2 6 3 2 3" xfId="10056"/>
    <cellStyle name="Percent 11 2 6 3 2 4" xfId="10057"/>
    <cellStyle name="Percent 11 2 6 3 3" xfId="10058"/>
    <cellStyle name="Percent 11 2 6 3 3 2" xfId="10059"/>
    <cellStyle name="Percent 11 2 6 3 3 3" xfId="10060"/>
    <cellStyle name="Percent 11 2 6 3 3 4" xfId="10061"/>
    <cellStyle name="Percent 11 2 6 3 4" xfId="10062"/>
    <cellStyle name="Percent 11 2 6 3 5" xfId="10063"/>
    <cellStyle name="Percent 11 2 6 3 6" xfId="10064"/>
    <cellStyle name="Percent 11 2 6 4" xfId="10065"/>
    <cellStyle name="Percent 11 2 6 4 2" xfId="10066"/>
    <cellStyle name="Percent 11 2 6 4 3" xfId="10067"/>
    <cellStyle name="Percent 11 2 6 4 4" xfId="10068"/>
    <cellStyle name="Percent 11 2 6 5" xfId="10069"/>
    <cellStyle name="Percent 11 2 6 5 2" xfId="10070"/>
    <cellStyle name="Percent 11 2 6 5 3" xfId="10071"/>
    <cellStyle name="Percent 11 2 6 5 4" xfId="10072"/>
    <cellStyle name="Percent 11 2 6 6" xfId="10073"/>
    <cellStyle name="Percent 11 2 6 7" xfId="10074"/>
    <cellStyle name="Percent 11 2 6 8" xfId="10075"/>
    <cellStyle name="Percent 11 2 7" xfId="10076"/>
    <cellStyle name="Percent 11 2 7 2" xfId="10077"/>
    <cellStyle name="Percent 11 2 7 2 2" xfId="10078"/>
    <cellStyle name="Percent 11 2 7 2 3" xfId="10079"/>
    <cellStyle name="Percent 11 2 7 2 4" xfId="10080"/>
    <cellStyle name="Percent 11 2 7 3" xfId="10081"/>
    <cellStyle name="Percent 11 2 7 3 2" xfId="10082"/>
    <cellStyle name="Percent 11 2 7 3 3" xfId="10083"/>
    <cellStyle name="Percent 11 2 7 3 4" xfId="10084"/>
    <cellStyle name="Percent 11 2 7 4" xfId="10085"/>
    <cellStyle name="Percent 11 2 7 5" xfId="10086"/>
    <cellStyle name="Percent 11 2 7 6" xfId="10087"/>
    <cellStyle name="Percent 11 2 8" xfId="10088"/>
    <cellStyle name="Percent 11 2 8 2" xfId="10089"/>
    <cellStyle name="Percent 11 2 8 2 2" xfId="10090"/>
    <cellStyle name="Percent 11 2 8 2 3" xfId="10091"/>
    <cellStyle name="Percent 11 2 8 2 4" xfId="10092"/>
    <cellStyle name="Percent 11 2 8 3" xfId="10093"/>
    <cellStyle name="Percent 11 2 8 3 2" xfId="10094"/>
    <cellStyle name="Percent 11 2 8 3 3" xfId="10095"/>
    <cellStyle name="Percent 11 2 8 3 4" xfId="10096"/>
    <cellStyle name="Percent 11 2 8 4" xfId="10097"/>
    <cellStyle name="Percent 11 2 8 5" xfId="10098"/>
    <cellStyle name="Percent 11 2 8 6" xfId="10099"/>
    <cellStyle name="Percent 11 2 9" xfId="10100"/>
    <cellStyle name="Percent 11 2 9 2" xfId="10101"/>
    <cellStyle name="Percent 11 2 9 3" xfId="10102"/>
    <cellStyle name="Percent 11 2 9 4" xfId="10103"/>
    <cellStyle name="Percent 11 3" xfId="10104"/>
    <cellStyle name="Percent 11 3 10" xfId="10105"/>
    <cellStyle name="Percent 11 3 11" xfId="10106"/>
    <cellStyle name="Percent 11 3 12" xfId="10107"/>
    <cellStyle name="Percent 11 3 2" xfId="10108"/>
    <cellStyle name="Percent 11 3 2 10" xfId="10109"/>
    <cellStyle name="Percent 11 3 2 2" xfId="10110"/>
    <cellStyle name="Percent 11 3 2 2 2" xfId="10111"/>
    <cellStyle name="Percent 11 3 2 2 2 2" xfId="10112"/>
    <cellStyle name="Percent 11 3 2 2 2 2 2" xfId="10113"/>
    <cellStyle name="Percent 11 3 2 2 2 2 3" xfId="10114"/>
    <cellStyle name="Percent 11 3 2 2 2 2 4" xfId="10115"/>
    <cellStyle name="Percent 11 3 2 2 2 3" xfId="10116"/>
    <cellStyle name="Percent 11 3 2 2 2 3 2" xfId="10117"/>
    <cellStyle name="Percent 11 3 2 2 2 3 3" xfId="10118"/>
    <cellStyle name="Percent 11 3 2 2 2 3 4" xfId="10119"/>
    <cellStyle name="Percent 11 3 2 2 2 4" xfId="10120"/>
    <cellStyle name="Percent 11 3 2 2 2 5" xfId="10121"/>
    <cellStyle name="Percent 11 3 2 2 2 6" xfId="10122"/>
    <cellStyle name="Percent 11 3 2 2 3" xfId="10123"/>
    <cellStyle name="Percent 11 3 2 2 3 2" xfId="10124"/>
    <cellStyle name="Percent 11 3 2 2 3 2 2" xfId="10125"/>
    <cellStyle name="Percent 11 3 2 2 3 2 3" xfId="10126"/>
    <cellStyle name="Percent 11 3 2 2 3 2 4" xfId="10127"/>
    <cellStyle name="Percent 11 3 2 2 3 3" xfId="10128"/>
    <cellStyle name="Percent 11 3 2 2 3 3 2" xfId="10129"/>
    <cellStyle name="Percent 11 3 2 2 3 3 3" xfId="10130"/>
    <cellStyle name="Percent 11 3 2 2 3 3 4" xfId="10131"/>
    <cellStyle name="Percent 11 3 2 2 3 4" xfId="10132"/>
    <cellStyle name="Percent 11 3 2 2 3 5" xfId="10133"/>
    <cellStyle name="Percent 11 3 2 2 3 6" xfId="10134"/>
    <cellStyle name="Percent 11 3 2 2 4" xfId="10135"/>
    <cellStyle name="Percent 11 3 2 2 4 2" xfId="10136"/>
    <cellStyle name="Percent 11 3 2 2 4 3" xfId="10137"/>
    <cellStyle name="Percent 11 3 2 2 4 4" xfId="10138"/>
    <cellStyle name="Percent 11 3 2 2 5" xfId="10139"/>
    <cellStyle name="Percent 11 3 2 2 5 2" xfId="10140"/>
    <cellStyle name="Percent 11 3 2 2 5 3" xfId="10141"/>
    <cellStyle name="Percent 11 3 2 2 5 4" xfId="10142"/>
    <cellStyle name="Percent 11 3 2 2 6" xfId="10143"/>
    <cellStyle name="Percent 11 3 2 2 7" xfId="10144"/>
    <cellStyle name="Percent 11 3 2 2 8" xfId="10145"/>
    <cellStyle name="Percent 11 3 2 3" xfId="10146"/>
    <cellStyle name="Percent 11 3 2 3 2" xfId="10147"/>
    <cellStyle name="Percent 11 3 2 3 2 2" xfId="10148"/>
    <cellStyle name="Percent 11 3 2 3 2 2 2" xfId="10149"/>
    <cellStyle name="Percent 11 3 2 3 2 2 3" xfId="10150"/>
    <cellStyle name="Percent 11 3 2 3 2 2 4" xfId="10151"/>
    <cellStyle name="Percent 11 3 2 3 2 3" xfId="10152"/>
    <cellStyle name="Percent 11 3 2 3 2 3 2" xfId="10153"/>
    <cellStyle name="Percent 11 3 2 3 2 3 3" xfId="10154"/>
    <cellStyle name="Percent 11 3 2 3 2 3 4" xfId="10155"/>
    <cellStyle name="Percent 11 3 2 3 2 4" xfId="10156"/>
    <cellStyle name="Percent 11 3 2 3 2 5" xfId="10157"/>
    <cellStyle name="Percent 11 3 2 3 2 6" xfId="10158"/>
    <cellStyle name="Percent 11 3 2 3 3" xfId="10159"/>
    <cellStyle name="Percent 11 3 2 3 3 2" xfId="10160"/>
    <cellStyle name="Percent 11 3 2 3 3 2 2" xfId="10161"/>
    <cellStyle name="Percent 11 3 2 3 3 2 3" xfId="10162"/>
    <cellStyle name="Percent 11 3 2 3 3 2 4" xfId="10163"/>
    <cellStyle name="Percent 11 3 2 3 3 3" xfId="10164"/>
    <cellStyle name="Percent 11 3 2 3 3 3 2" xfId="10165"/>
    <cellStyle name="Percent 11 3 2 3 3 3 3" xfId="10166"/>
    <cellStyle name="Percent 11 3 2 3 3 3 4" xfId="10167"/>
    <cellStyle name="Percent 11 3 2 3 3 4" xfId="10168"/>
    <cellStyle name="Percent 11 3 2 3 3 5" xfId="10169"/>
    <cellStyle name="Percent 11 3 2 3 3 6" xfId="10170"/>
    <cellStyle name="Percent 11 3 2 3 4" xfId="10171"/>
    <cellStyle name="Percent 11 3 2 3 4 2" xfId="10172"/>
    <cellStyle name="Percent 11 3 2 3 4 3" xfId="10173"/>
    <cellStyle name="Percent 11 3 2 3 4 4" xfId="10174"/>
    <cellStyle name="Percent 11 3 2 3 5" xfId="10175"/>
    <cellStyle name="Percent 11 3 2 3 5 2" xfId="10176"/>
    <cellStyle name="Percent 11 3 2 3 5 3" xfId="10177"/>
    <cellStyle name="Percent 11 3 2 3 5 4" xfId="10178"/>
    <cellStyle name="Percent 11 3 2 3 6" xfId="10179"/>
    <cellStyle name="Percent 11 3 2 3 7" xfId="10180"/>
    <cellStyle name="Percent 11 3 2 3 8" xfId="10181"/>
    <cellStyle name="Percent 11 3 2 4" xfId="10182"/>
    <cellStyle name="Percent 11 3 2 4 2" xfId="10183"/>
    <cellStyle name="Percent 11 3 2 4 2 2" xfId="10184"/>
    <cellStyle name="Percent 11 3 2 4 2 3" xfId="10185"/>
    <cellStyle name="Percent 11 3 2 4 2 4" xfId="10186"/>
    <cellStyle name="Percent 11 3 2 4 3" xfId="10187"/>
    <cellStyle name="Percent 11 3 2 4 3 2" xfId="10188"/>
    <cellStyle name="Percent 11 3 2 4 3 3" xfId="10189"/>
    <cellStyle name="Percent 11 3 2 4 3 4" xfId="10190"/>
    <cellStyle name="Percent 11 3 2 4 4" xfId="10191"/>
    <cellStyle name="Percent 11 3 2 4 5" xfId="10192"/>
    <cellStyle name="Percent 11 3 2 4 6" xfId="10193"/>
    <cellStyle name="Percent 11 3 2 5" xfId="10194"/>
    <cellStyle name="Percent 11 3 2 5 2" xfId="10195"/>
    <cellStyle name="Percent 11 3 2 5 2 2" xfId="10196"/>
    <cellStyle name="Percent 11 3 2 5 2 3" xfId="10197"/>
    <cellStyle name="Percent 11 3 2 5 2 4" xfId="10198"/>
    <cellStyle name="Percent 11 3 2 5 3" xfId="10199"/>
    <cellStyle name="Percent 11 3 2 5 3 2" xfId="10200"/>
    <cellStyle name="Percent 11 3 2 5 3 3" xfId="10201"/>
    <cellStyle name="Percent 11 3 2 5 3 4" xfId="10202"/>
    <cellStyle name="Percent 11 3 2 5 4" xfId="10203"/>
    <cellStyle name="Percent 11 3 2 5 5" xfId="10204"/>
    <cellStyle name="Percent 11 3 2 5 6" xfId="10205"/>
    <cellStyle name="Percent 11 3 2 6" xfId="10206"/>
    <cellStyle name="Percent 11 3 2 6 2" xfId="10207"/>
    <cellStyle name="Percent 11 3 2 6 3" xfId="10208"/>
    <cellStyle name="Percent 11 3 2 6 4" xfId="10209"/>
    <cellStyle name="Percent 11 3 2 7" xfId="10210"/>
    <cellStyle name="Percent 11 3 2 7 2" xfId="10211"/>
    <cellStyle name="Percent 11 3 2 7 3" xfId="10212"/>
    <cellStyle name="Percent 11 3 2 7 4" xfId="10213"/>
    <cellStyle name="Percent 11 3 2 8" xfId="10214"/>
    <cellStyle name="Percent 11 3 2 9" xfId="10215"/>
    <cellStyle name="Percent 11 3 3" xfId="10216"/>
    <cellStyle name="Percent 11 3 3 2" xfId="10217"/>
    <cellStyle name="Percent 11 3 3 2 2" xfId="10218"/>
    <cellStyle name="Percent 11 3 3 2 2 2" xfId="10219"/>
    <cellStyle name="Percent 11 3 3 2 2 3" xfId="10220"/>
    <cellStyle name="Percent 11 3 3 2 2 4" xfId="10221"/>
    <cellStyle name="Percent 11 3 3 2 3" xfId="10222"/>
    <cellStyle name="Percent 11 3 3 2 3 2" xfId="10223"/>
    <cellStyle name="Percent 11 3 3 2 3 3" xfId="10224"/>
    <cellStyle name="Percent 11 3 3 2 3 4" xfId="10225"/>
    <cellStyle name="Percent 11 3 3 2 4" xfId="10226"/>
    <cellStyle name="Percent 11 3 3 2 5" xfId="10227"/>
    <cellStyle name="Percent 11 3 3 2 6" xfId="10228"/>
    <cellStyle name="Percent 11 3 3 3" xfId="10229"/>
    <cellStyle name="Percent 11 3 3 3 2" xfId="10230"/>
    <cellStyle name="Percent 11 3 3 3 2 2" xfId="10231"/>
    <cellStyle name="Percent 11 3 3 3 2 3" xfId="10232"/>
    <cellStyle name="Percent 11 3 3 3 2 4" xfId="10233"/>
    <cellStyle name="Percent 11 3 3 3 3" xfId="10234"/>
    <cellStyle name="Percent 11 3 3 3 3 2" xfId="10235"/>
    <cellStyle name="Percent 11 3 3 3 3 3" xfId="10236"/>
    <cellStyle name="Percent 11 3 3 3 3 4" xfId="10237"/>
    <cellStyle name="Percent 11 3 3 3 4" xfId="10238"/>
    <cellStyle name="Percent 11 3 3 3 5" xfId="10239"/>
    <cellStyle name="Percent 11 3 3 3 6" xfId="10240"/>
    <cellStyle name="Percent 11 3 3 4" xfId="10241"/>
    <cellStyle name="Percent 11 3 3 4 2" xfId="10242"/>
    <cellStyle name="Percent 11 3 3 4 3" xfId="10243"/>
    <cellStyle name="Percent 11 3 3 4 4" xfId="10244"/>
    <cellStyle name="Percent 11 3 3 5" xfId="10245"/>
    <cellStyle name="Percent 11 3 3 5 2" xfId="10246"/>
    <cellStyle name="Percent 11 3 3 5 3" xfId="10247"/>
    <cellStyle name="Percent 11 3 3 5 4" xfId="10248"/>
    <cellStyle name="Percent 11 3 3 6" xfId="10249"/>
    <cellStyle name="Percent 11 3 3 7" xfId="10250"/>
    <cellStyle name="Percent 11 3 3 8" xfId="10251"/>
    <cellStyle name="Percent 11 3 4" xfId="10252"/>
    <cellStyle name="Percent 11 3 4 2" xfId="10253"/>
    <cellStyle name="Percent 11 3 4 2 2" xfId="10254"/>
    <cellStyle name="Percent 11 3 4 2 2 2" xfId="10255"/>
    <cellStyle name="Percent 11 3 4 2 2 3" xfId="10256"/>
    <cellStyle name="Percent 11 3 4 2 2 4" xfId="10257"/>
    <cellStyle name="Percent 11 3 4 2 3" xfId="10258"/>
    <cellStyle name="Percent 11 3 4 2 3 2" xfId="10259"/>
    <cellStyle name="Percent 11 3 4 2 3 3" xfId="10260"/>
    <cellStyle name="Percent 11 3 4 2 3 4" xfId="10261"/>
    <cellStyle name="Percent 11 3 4 2 4" xfId="10262"/>
    <cellStyle name="Percent 11 3 4 2 5" xfId="10263"/>
    <cellStyle name="Percent 11 3 4 2 6" xfId="10264"/>
    <cellStyle name="Percent 11 3 4 3" xfId="10265"/>
    <cellStyle name="Percent 11 3 4 3 2" xfId="10266"/>
    <cellStyle name="Percent 11 3 4 3 2 2" xfId="10267"/>
    <cellStyle name="Percent 11 3 4 3 2 3" xfId="10268"/>
    <cellStyle name="Percent 11 3 4 3 2 4" xfId="10269"/>
    <cellStyle name="Percent 11 3 4 3 3" xfId="10270"/>
    <cellStyle name="Percent 11 3 4 3 3 2" xfId="10271"/>
    <cellStyle name="Percent 11 3 4 3 3 3" xfId="10272"/>
    <cellStyle name="Percent 11 3 4 3 3 4" xfId="10273"/>
    <cellStyle name="Percent 11 3 4 3 4" xfId="10274"/>
    <cellStyle name="Percent 11 3 4 3 5" xfId="10275"/>
    <cellStyle name="Percent 11 3 4 3 6" xfId="10276"/>
    <cellStyle name="Percent 11 3 4 4" xfId="10277"/>
    <cellStyle name="Percent 11 3 4 4 2" xfId="10278"/>
    <cellStyle name="Percent 11 3 4 4 3" xfId="10279"/>
    <cellStyle name="Percent 11 3 4 4 4" xfId="10280"/>
    <cellStyle name="Percent 11 3 4 5" xfId="10281"/>
    <cellStyle name="Percent 11 3 4 5 2" xfId="10282"/>
    <cellStyle name="Percent 11 3 4 5 3" xfId="10283"/>
    <cellStyle name="Percent 11 3 4 5 4" xfId="10284"/>
    <cellStyle name="Percent 11 3 4 6" xfId="10285"/>
    <cellStyle name="Percent 11 3 4 7" xfId="10286"/>
    <cellStyle name="Percent 11 3 4 8" xfId="10287"/>
    <cellStyle name="Percent 11 3 5" xfId="10288"/>
    <cellStyle name="Percent 11 3 5 2" xfId="10289"/>
    <cellStyle name="Percent 11 3 5 2 2" xfId="10290"/>
    <cellStyle name="Percent 11 3 5 2 2 2" xfId="10291"/>
    <cellStyle name="Percent 11 3 5 2 2 3" xfId="10292"/>
    <cellStyle name="Percent 11 3 5 2 2 4" xfId="10293"/>
    <cellStyle name="Percent 11 3 5 2 3" xfId="10294"/>
    <cellStyle name="Percent 11 3 5 2 3 2" xfId="10295"/>
    <cellStyle name="Percent 11 3 5 2 3 3" xfId="10296"/>
    <cellStyle name="Percent 11 3 5 2 3 4" xfId="10297"/>
    <cellStyle name="Percent 11 3 5 2 4" xfId="10298"/>
    <cellStyle name="Percent 11 3 5 2 5" xfId="10299"/>
    <cellStyle name="Percent 11 3 5 2 6" xfId="10300"/>
    <cellStyle name="Percent 11 3 5 3" xfId="10301"/>
    <cellStyle name="Percent 11 3 5 3 2" xfId="10302"/>
    <cellStyle name="Percent 11 3 5 3 2 2" xfId="10303"/>
    <cellStyle name="Percent 11 3 5 3 2 3" xfId="10304"/>
    <cellStyle name="Percent 11 3 5 3 2 4" xfId="10305"/>
    <cellStyle name="Percent 11 3 5 3 3" xfId="10306"/>
    <cellStyle name="Percent 11 3 5 3 3 2" xfId="10307"/>
    <cellStyle name="Percent 11 3 5 3 3 3" xfId="10308"/>
    <cellStyle name="Percent 11 3 5 3 3 4" xfId="10309"/>
    <cellStyle name="Percent 11 3 5 3 4" xfId="10310"/>
    <cellStyle name="Percent 11 3 5 3 5" xfId="10311"/>
    <cellStyle name="Percent 11 3 5 3 6" xfId="10312"/>
    <cellStyle name="Percent 11 3 5 4" xfId="10313"/>
    <cellStyle name="Percent 11 3 5 4 2" xfId="10314"/>
    <cellStyle name="Percent 11 3 5 4 3" xfId="10315"/>
    <cellStyle name="Percent 11 3 5 4 4" xfId="10316"/>
    <cellStyle name="Percent 11 3 5 5" xfId="10317"/>
    <cellStyle name="Percent 11 3 5 5 2" xfId="10318"/>
    <cellStyle name="Percent 11 3 5 5 3" xfId="10319"/>
    <cellStyle name="Percent 11 3 5 5 4" xfId="10320"/>
    <cellStyle name="Percent 11 3 5 6" xfId="10321"/>
    <cellStyle name="Percent 11 3 5 7" xfId="10322"/>
    <cellStyle name="Percent 11 3 5 8" xfId="10323"/>
    <cellStyle name="Percent 11 3 6" xfId="10324"/>
    <cellStyle name="Percent 11 3 6 2" xfId="10325"/>
    <cellStyle name="Percent 11 3 6 2 2" xfId="10326"/>
    <cellStyle name="Percent 11 3 6 2 3" xfId="10327"/>
    <cellStyle name="Percent 11 3 6 2 4" xfId="10328"/>
    <cellStyle name="Percent 11 3 6 3" xfId="10329"/>
    <cellStyle name="Percent 11 3 6 3 2" xfId="10330"/>
    <cellStyle name="Percent 11 3 6 3 3" xfId="10331"/>
    <cellStyle name="Percent 11 3 6 3 4" xfId="10332"/>
    <cellStyle name="Percent 11 3 6 4" xfId="10333"/>
    <cellStyle name="Percent 11 3 6 5" xfId="10334"/>
    <cellStyle name="Percent 11 3 6 6" xfId="10335"/>
    <cellStyle name="Percent 11 3 7" xfId="10336"/>
    <cellStyle name="Percent 11 3 7 2" xfId="10337"/>
    <cellStyle name="Percent 11 3 7 2 2" xfId="10338"/>
    <cellStyle name="Percent 11 3 7 2 3" xfId="10339"/>
    <cellStyle name="Percent 11 3 7 2 4" xfId="10340"/>
    <cellStyle name="Percent 11 3 7 3" xfId="10341"/>
    <cellStyle name="Percent 11 3 7 3 2" xfId="10342"/>
    <cellStyle name="Percent 11 3 7 3 3" xfId="10343"/>
    <cellStyle name="Percent 11 3 7 3 4" xfId="10344"/>
    <cellStyle name="Percent 11 3 7 4" xfId="10345"/>
    <cellStyle name="Percent 11 3 7 5" xfId="10346"/>
    <cellStyle name="Percent 11 3 7 6" xfId="10347"/>
    <cellStyle name="Percent 11 3 8" xfId="10348"/>
    <cellStyle name="Percent 11 3 8 2" xfId="10349"/>
    <cellStyle name="Percent 11 3 8 3" xfId="10350"/>
    <cellStyle name="Percent 11 3 8 4" xfId="10351"/>
    <cellStyle name="Percent 11 3 9" xfId="10352"/>
    <cellStyle name="Percent 11 3 9 2" xfId="10353"/>
    <cellStyle name="Percent 11 3 9 3" xfId="10354"/>
    <cellStyle name="Percent 11 3 9 4" xfId="10355"/>
    <cellStyle name="Percent 11 3 9 5" xfId="10356"/>
    <cellStyle name="Percent 11 4" xfId="10357"/>
    <cellStyle name="Percent 11 4 10" xfId="10358"/>
    <cellStyle name="Percent 11 4 2" xfId="10359"/>
    <cellStyle name="Percent 11 4 2 2" xfId="10360"/>
    <cellStyle name="Percent 11 4 2 2 2" xfId="10361"/>
    <cellStyle name="Percent 11 4 2 2 2 2" xfId="10362"/>
    <cellStyle name="Percent 11 4 2 2 2 3" xfId="10363"/>
    <cellStyle name="Percent 11 4 2 2 2 4" xfId="10364"/>
    <cellStyle name="Percent 11 4 2 2 3" xfId="10365"/>
    <cellStyle name="Percent 11 4 2 2 3 2" xfId="10366"/>
    <cellStyle name="Percent 11 4 2 2 3 3" xfId="10367"/>
    <cellStyle name="Percent 11 4 2 2 3 4" xfId="10368"/>
    <cellStyle name="Percent 11 4 2 2 4" xfId="10369"/>
    <cellStyle name="Percent 11 4 2 2 5" xfId="10370"/>
    <cellStyle name="Percent 11 4 2 2 6" xfId="10371"/>
    <cellStyle name="Percent 11 4 2 3" xfId="10372"/>
    <cellStyle name="Percent 11 4 2 3 2" xfId="10373"/>
    <cellStyle name="Percent 11 4 2 3 2 2" xfId="10374"/>
    <cellStyle name="Percent 11 4 2 3 2 3" xfId="10375"/>
    <cellStyle name="Percent 11 4 2 3 2 4" xfId="10376"/>
    <cellStyle name="Percent 11 4 2 3 3" xfId="10377"/>
    <cellStyle name="Percent 11 4 2 3 3 2" xfId="10378"/>
    <cellStyle name="Percent 11 4 2 3 3 3" xfId="10379"/>
    <cellStyle name="Percent 11 4 2 3 3 4" xfId="10380"/>
    <cellStyle name="Percent 11 4 2 3 4" xfId="10381"/>
    <cellStyle name="Percent 11 4 2 3 5" xfId="10382"/>
    <cellStyle name="Percent 11 4 2 3 6" xfId="10383"/>
    <cellStyle name="Percent 11 4 2 4" xfId="10384"/>
    <cellStyle name="Percent 11 4 2 4 2" xfId="10385"/>
    <cellStyle name="Percent 11 4 2 4 3" xfId="10386"/>
    <cellStyle name="Percent 11 4 2 4 4" xfId="10387"/>
    <cellStyle name="Percent 11 4 2 5" xfId="10388"/>
    <cellStyle name="Percent 11 4 2 5 2" xfId="10389"/>
    <cellStyle name="Percent 11 4 2 5 3" xfId="10390"/>
    <cellStyle name="Percent 11 4 2 5 4" xfId="10391"/>
    <cellStyle name="Percent 11 4 2 6" xfId="10392"/>
    <cellStyle name="Percent 11 4 2 7" xfId="10393"/>
    <cellStyle name="Percent 11 4 2 8" xfId="10394"/>
    <cellStyle name="Percent 11 4 3" xfId="10395"/>
    <cellStyle name="Percent 11 4 3 2" xfId="10396"/>
    <cellStyle name="Percent 11 4 3 2 2" xfId="10397"/>
    <cellStyle name="Percent 11 4 3 2 2 2" xfId="10398"/>
    <cellStyle name="Percent 11 4 3 2 2 3" xfId="10399"/>
    <cellStyle name="Percent 11 4 3 2 2 4" xfId="10400"/>
    <cellStyle name="Percent 11 4 3 2 3" xfId="10401"/>
    <cellStyle name="Percent 11 4 3 2 3 2" xfId="10402"/>
    <cellStyle name="Percent 11 4 3 2 3 3" xfId="10403"/>
    <cellStyle name="Percent 11 4 3 2 3 4" xfId="10404"/>
    <cellStyle name="Percent 11 4 3 2 4" xfId="10405"/>
    <cellStyle name="Percent 11 4 3 2 5" xfId="10406"/>
    <cellStyle name="Percent 11 4 3 2 6" xfId="10407"/>
    <cellStyle name="Percent 11 4 3 3" xfId="10408"/>
    <cellStyle name="Percent 11 4 3 3 2" xfId="10409"/>
    <cellStyle name="Percent 11 4 3 3 2 2" xfId="10410"/>
    <cellStyle name="Percent 11 4 3 3 2 3" xfId="10411"/>
    <cellStyle name="Percent 11 4 3 3 2 4" xfId="10412"/>
    <cellStyle name="Percent 11 4 3 3 3" xfId="10413"/>
    <cellStyle name="Percent 11 4 3 3 3 2" xfId="10414"/>
    <cellStyle name="Percent 11 4 3 3 3 3" xfId="10415"/>
    <cellStyle name="Percent 11 4 3 3 3 4" xfId="10416"/>
    <cellStyle name="Percent 11 4 3 3 4" xfId="10417"/>
    <cellStyle name="Percent 11 4 3 3 5" xfId="10418"/>
    <cellStyle name="Percent 11 4 3 3 6" xfId="10419"/>
    <cellStyle name="Percent 11 4 3 4" xfId="10420"/>
    <cellStyle name="Percent 11 4 3 4 2" xfId="10421"/>
    <cellStyle name="Percent 11 4 3 4 3" xfId="10422"/>
    <cellStyle name="Percent 11 4 3 4 4" xfId="10423"/>
    <cellStyle name="Percent 11 4 3 5" xfId="10424"/>
    <cellStyle name="Percent 11 4 3 5 2" xfId="10425"/>
    <cellStyle name="Percent 11 4 3 5 3" xfId="10426"/>
    <cellStyle name="Percent 11 4 3 5 4" xfId="10427"/>
    <cellStyle name="Percent 11 4 3 6" xfId="10428"/>
    <cellStyle name="Percent 11 4 3 7" xfId="10429"/>
    <cellStyle name="Percent 11 4 3 8" xfId="10430"/>
    <cellStyle name="Percent 11 4 4" xfId="10431"/>
    <cellStyle name="Percent 11 4 4 2" xfId="10432"/>
    <cellStyle name="Percent 11 4 4 2 2" xfId="10433"/>
    <cellStyle name="Percent 11 4 4 2 3" xfId="10434"/>
    <cellStyle name="Percent 11 4 4 2 4" xfId="10435"/>
    <cellStyle name="Percent 11 4 4 3" xfId="10436"/>
    <cellStyle name="Percent 11 4 4 3 2" xfId="10437"/>
    <cellStyle name="Percent 11 4 4 3 3" xfId="10438"/>
    <cellStyle name="Percent 11 4 4 3 4" xfId="10439"/>
    <cellStyle name="Percent 11 4 4 4" xfId="10440"/>
    <cellStyle name="Percent 11 4 4 5" xfId="10441"/>
    <cellStyle name="Percent 11 4 4 6" xfId="10442"/>
    <cellStyle name="Percent 11 4 5" xfId="10443"/>
    <cellStyle name="Percent 11 4 5 2" xfId="10444"/>
    <cellStyle name="Percent 11 4 5 2 2" xfId="10445"/>
    <cellStyle name="Percent 11 4 5 2 3" xfId="10446"/>
    <cellStyle name="Percent 11 4 5 2 4" xfId="10447"/>
    <cellStyle name="Percent 11 4 5 3" xfId="10448"/>
    <cellStyle name="Percent 11 4 5 3 2" xfId="10449"/>
    <cellStyle name="Percent 11 4 5 3 3" xfId="10450"/>
    <cellStyle name="Percent 11 4 5 3 4" xfId="10451"/>
    <cellStyle name="Percent 11 4 5 4" xfId="10452"/>
    <cellStyle name="Percent 11 4 5 5" xfId="10453"/>
    <cellStyle name="Percent 11 4 5 6" xfId="10454"/>
    <cellStyle name="Percent 11 4 6" xfId="10455"/>
    <cellStyle name="Percent 11 4 6 2" xfId="10456"/>
    <cellStyle name="Percent 11 4 6 3" xfId="10457"/>
    <cellStyle name="Percent 11 4 6 4" xfId="10458"/>
    <cellStyle name="Percent 11 4 7" xfId="10459"/>
    <cellStyle name="Percent 11 4 7 2" xfId="10460"/>
    <cellStyle name="Percent 11 4 7 3" xfId="10461"/>
    <cellStyle name="Percent 11 4 7 4" xfId="10462"/>
    <cellStyle name="Percent 11 4 8" xfId="10463"/>
    <cellStyle name="Percent 11 4 9" xfId="10464"/>
    <cellStyle name="Percent 11 5" xfId="10465"/>
    <cellStyle name="Percent 11 5 2" xfId="10466"/>
    <cellStyle name="Percent 11 5 2 2" xfId="10467"/>
    <cellStyle name="Percent 11 5 2 2 2" xfId="10468"/>
    <cellStyle name="Percent 11 5 2 2 3" xfId="10469"/>
    <cellStyle name="Percent 11 5 2 2 4" xfId="10470"/>
    <cellStyle name="Percent 11 5 2 3" xfId="10471"/>
    <cellStyle name="Percent 11 5 2 3 2" xfId="10472"/>
    <cellStyle name="Percent 11 5 2 3 3" xfId="10473"/>
    <cellStyle name="Percent 11 5 2 3 4" xfId="10474"/>
    <cellStyle name="Percent 11 5 2 4" xfId="10475"/>
    <cellStyle name="Percent 11 5 2 5" xfId="10476"/>
    <cellStyle name="Percent 11 5 2 6" xfId="10477"/>
    <cellStyle name="Percent 11 5 3" xfId="10478"/>
    <cellStyle name="Percent 11 5 3 2" xfId="10479"/>
    <cellStyle name="Percent 11 5 3 2 2" xfId="10480"/>
    <cellStyle name="Percent 11 5 3 2 3" xfId="10481"/>
    <cellStyle name="Percent 11 5 3 2 4" xfId="10482"/>
    <cellStyle name="Percent 11 5 3 3" xfId="10483"/>
    <cellStyle name="Percent 11 5 3 3 2" xfId="10484"/>
    <cellStyle name="Percent 11 5 3 3 3" xfId="10485"/>
    <cellStyle name="Percent 11 5 3 3 4" xfId="10486"/>
    <cellStyle name="Percent 11 5 3 4" xfId="10487"/>
    <cellStyle name="Percent 11 5 3 5" xfId="10488"/>
    <cellStyle name="Percent 11 5 3 6" xfId="10489"/>
    <cellStyle name="Percent 11 5 4" xfId="10490"/>
    <cellStyle name="Percent 11 5 4 2" xfId="10491"/>
    <cellStyle name="Percent 11 5 4 3" xfId="10492"/>
    <cellStyle name="Percent 11 5 4 4" xfId="10493"/>
    <cellStyle name="Percent 11 5 5" xfId="10494"/>
    <cellStyle name="Percent 11 5 5 2" xfId="10495"/>
    <cellStyle name="Percent 11 5 5 3" xfId="10496"/>
    <cellStyle name="Percent 11 5 5 4" xfId="10497"/>
    <cellStyle name="Percent 11 5 6" xfId="10498"/>
    <cellStyle name="Percent 11 5 7" xfId="10499"/>
    <cellStyle name="Percent 11 5 8" xfId="10500"/>
    <cellStyle name="Percent 11 6" xfId="10501"/>
    <cellStyle name="Percent 11 6 2" xfId="10502"/>
    <cellStyle name="Percent 11 6 2 2" xfId="10503"/>
    <cellStyle name="Percent 11 6 2 2 2" xfId="10504"/>
    <cellStyle name="Percent 11 6 2 2 3" xfId="10505"/>
    <cellStyle name="Percent 11 6 2 2 4" xfId="10506"/>
    <cellStyle name="Percent 11 6 2 3" xfId="10507"/>
    <cellStyle name="Percent 11 6 2 3 2" xfId="10508"/>
    <cellStyle name="Percent 11 6 2 3 3" xfId="10509"/>
    <cellStyle name="Percent 11 6 2 3 4" xfId="10510"/>
    <cellStyle name="Percent 11 6 2 4" xfId="10511"/>
    <cellStyle name="Percent 11 6 2 5" xfId="10512"/>
    <cellStyle name="Percent 11 6 2 6" xfId="10513"/>
    <cellStyle name="Percent 11 6 3" xfId="10514"/>
    <cellStyle name="Percent 11 6 3 2" xfId="10515"/>
    <cellStyle name="Percent 11 6 3 2 2" xfId="10516"/>
    <cellStyle name="Percent 11 6 3 2 3" xfId="10517"/>
    <cellStyle name="Percent 11 6 3 2 4" xfId="10518"/>
    <cellStyle name="Percent 11 6 3 3" xfId="10519"/>
    <cellStyle name="Percent 11 6 3 3 2" xfId="10520"/>
    <cellStyle name="Percent 11 6 3 3 3" xfId="10521"/>
    <cellStyle name="Percent 11 6 3 3 4" xfId="10522"/>
    <cellStyle name="Percent 11 6 3 4" xfId="10523"/>
    <cellStyle name="Percent 11 6 3 5" xfId="10524"/>
    <cellStyle name="Percent 11 6 3 6" xfId="10525"/>
    <cellStyle name="Percent 11 6 4" xfId="10526"/>
    <cellStyle name="Percent 11 6 4 2" xfId="10527"/>
    <cellStyle name="Percent 11 6 4 3" xfId="10528"/>
    <cellStyle name="Percent 11 6 4 4" xfId="10529"/>
    <cellStyle name="Percent 11 6 5" xfId="10530"/>
    <cellStyle name="Percent 11 6 5 2" xfId="10531"/>
    <cellStyle name="Percent 11 6 5 3" xfId="10532"/>
    <cellStyle name="Percent 11 6 5 4" xfId="10533"/>
    <cellStyle name="Percent 11 6 6" xfId="10534"/>
    <cellStyle name="Percent 11 6 7" xfId="10535"/>
    <cellStyle name="Percent 11 6 8" xfId="10536"/>
    <cellStyle name="Percent 11 7" xfId="10537"/>
    <cellStyle name="Percent 11 7 2" xfId="10538"/>
    <cellStyle name="Percent 11 7 2 2" xfId="10539"/>
    <cellStyle name="Percent 11 7 2 2 2" xfId="10540"/>
    <cellStyle name="Percent 11 7 2 2 3" xfId="10541"/>
    <cellStyle name="Percent 11 7 2 2 4" xfId="10542"/>
    <cellStyle name="Percent 11 7 2 3" xfId="10543"/>
    <cellStyle name="Percent 11 7 2 3 2" xfId="10544"/>
    <cellStyle name="Percent 11 7 2 3 3" xfId="10545"/>
    <cellStyle name="Percent 11 7 2 3 4" xfId="10546"/>
    <cellStyle name="Percent 11 7 2 4" xfId="10547"/>
    <cellStyle name="Percent 11 7 2 5" xfId="10548"/>
    <cellStyle name="Percent 11 7 2 6" xfId="10549"/>
    <cellStyle name="Percent 11 7 3" xfId="10550"/>
    <cellStyle name="Percent 11 7 3 2" xfId="10551"/>
    <cellStyle name="Percent 11 7 3 2 2" xfId="10552"/>
    <cellStyle name="Percent 11 7 3 2 3" xfId="10553"/>
    <cellStyle name="Percent 11 7 3 2 4" xfId="10554"/>
    <cellStyle name="Percent 11 7 3 3" xfId="10555"/>
    <cellStyle name="Percent 11 7 3 3 2" xfId="10556"/>
    <cellStyle name="Percent 11 7 3 3 3" xfId="10557"/>
    <cellStyle name="Percent 11 7 3 3 4" xfId="10558"/>
    <cellStyle name="Percent 11 7 3 4" xfId="10559"/>
    <cellStyle name="Percent 11 7 3 5" xfId="10560"/>
    <cellStyle name="Percent 11 7 3 6" xfId="10561"/>
    <cellStyle name="Percent 11 7 4" xfId="10562"/>
    <cellStyle name="Percent 11 7 4 2" xfId="10563"/>
    <cellStyle name="Percent 11 7 4 3" xfId="10564"/>
    <cellStyle name="Percent 11 7 4 4" xfId="10565"/>
    <cellStyle name="Percent 11 7 5" xfId="10566"/>
    <cellStyle name="Percent 11 7 5 2" xfId="10567"/>
    <cellStyle name="Percent 11 7 5 3" xfId="10568"/>
    <cellStyle name="Percent 11 7 5 4" xfId="10569"/>
    <cellStyle name="Percent 11 7 6" xfId="10570"/>
    <cellStyle name="Percent 11 7 7" xfId="10571"/>
    <cellStyle name="Percent 11 7 8" xfId="10572"/>
    <cellStyle name="Percent 11 8" xfId="10573"/>
    <cellStyle name="Percent 11 8 2" xfId="10574"/>
    <cellStyle name="Percent 11 8 2 2" xfId="10575"/>
    <cellStyle name="Percent 11 8 2 3" xfId="10576"/>
    <cellStyle name="Percent 11 8 2 4" xfId="10577"/>
    <cellStyle name="Percent 11 8 3" xfId="10578"/>
    <cellStyle name="Percent 11 8 3 2" xfId="10579"/>
    <cellStyle name="Percent 11 8 3 3" xfId="10580"/>
    <cellStyle name="Percent 11 8 3 4" xfId="10581"/>
    <cellStyle name="Percent 11 8 4" xfId="10582"/>
    <cellStyle name="Percent 11 8 5" xfId="10583"/>
    <cellStyle name="Percent 11 8 6" xfId="10584"/>
    <cellStyle name="Percent 11 9" xfId="10585"/>
    <cellStyle name="Percent 11 9 2" xfId="10586"/>
    <cellStyle name="Percent 11 9 2 2" xfId="10587"/>
    <cellStyle name="Percent 11 9 2 3" xfId="10588"/>
    <cellStyle name="Percent 11 9 2 4" xfId="10589"/>
    <cellStyle name="Percent 11 9 3" xfId="10590"/>
    <cellStyle name="Percent 11 9 3 2" xfId="10591"/>
    <cellStyle name="Percent 11 9 3 3" xfId="10592"/>
    <cellStyle name="Percent 11 9 3 4" xfId="10593"/>
    <cellStyle name="Percent 11 9 4" xfId="10594"/>
    <cellStyle name="Percent 11 9 5" xfId="10595"/>
    <cellStyle name="Percent 11 9 6" xfId="10596"/>
    <cellStyle name="Percent 12" xfId="10597"/>
    <cellStyle name="Percent 12 10" xfId="10598"/>
    <cellStyle name="Percent 12 10 2" xfId="10599"/>
    <cellStyle name="Percent 12 10 3" xfId="10600"/>
    <cellStyle name="Percent 12 10 4" xfId="10601"/>
    <cellStyle name="Percent 12 10 5" xfId="10602"/>
    <cellStyle name="Percent 12 11" xfId="10603"/>
    <cellStyle name="Percent 12 12" xfId="10604"/>
    <cellStyle name="Percent 12 13" xfId="10605"/>
    <cellStyle name="Percent 12 2" xfId="10606"/>
    <cellStyle name="Percent 12 2 10" xfId="10607"/>
    <cellStyle name="Percent 12 2 11" xfId="10608"/>
    <cellStyle name="Percent 12 2 12" xfId="10609"/>
    <cellStyle name="Percent 12 2 2" xfId="10610"/>
    <cellStyle name="Percent 12 2 2 10" xfId="10611"/>
    <cellStyle name="Percent 12 2 2 2" xfId="10612"/>
    <cellStyle name="Percent 12 2 2 2 2" xfId="10613"/>
    <cellStyle name="Percent 12 2 2 2 2 2" xfId="10614"/>
    <cellStyle name="Percent 12 2 2 2 2 2 2" xfId="10615"/>
    <cellStyle name="Percent 12 2 2 2 2 2 3" xfId="10616"/>
    <cellStyle name="Percent 12 2 2 2 2 2 4" xfId="10617"/>
    <cellStyle name="Percent 12 2 2 2 2 3" xfId="10618"/>
    <cellStyle name="Percent 12 2 2 2 2 3 2" xfId="10619"/>
    <cellStyle name="Percent 12 2 2 2 2 3 3" xfId="10620"/>
    <cellStyle name="Percent 12 2 2 2 2 3 4" xfId="10621"/>
    <cellStyle name="Percent 12 2 2 2 2 4" xfId="10622"/>
    <cellStyle name="Percent 12 2 2 2 2 5" xfId="10623"/>
    <cellStyle name="Percent 12 2 2 2 2 6" xfId="10624"/>
    <cellStyle name="Percent 12 2 2 2 3" xfId="10625"/>
    <cellStyle name="Percent 12 2 2 2 3 2" xfId="10626"/>
    <cellStyle name="Percent 12 2 2 2 3 2 2" xfId="10627"/>
    <cellStyle name="Percent 12 2 2 2 3 2 3" xfId="10628"/>
    <cellStyle name="Percent 12 2 2 2 3 2 4" xfId="10629"/>
    <cellStyle name="Percent 12 2 2 2 3 3" xfId="10630"/>
    <cellStyle name="Percent 12 2 2 2 3 3 2" xfId="10631"/>
    <cellStyle name="Percent 12 2 2 2 3 3 3" xfId="10632"/>
    <cellStyle name="Percent 12 2 2 2 3 3 4" xfId="10633"/>
    <cellStyle name="Percent 12 2 2 2 3 4" xfId="10634"/>
    <cellStyle name="Percent 12 2 2 2 3 5" xfId="10635"/>
    <cellStyle name="Percent 12 2 2 2 3 6" xfId="10636"/>
    <cellStyle name="Percent 12 2 2 2 4" xfId="10637"/>
    <cellStyle name="Percent 12 2 2 2 4 2" xfId="10638"/>
    <cellStyle name="Percent 12 2 2 2 4 3" xfId="10639"/>
    <cellStyle name="Percent 12 2 2 2 4 4" xfId="10640"/>
    <cellStyle name="Percent 12 2 2 2 5" xfId="10641"/>
    <cellStyle name="Percent 12 2 2 2 5 2" xfId="10642"/>
    <cellStyle name="Percent 12 2 2 2 5 3" xfId="10643"/>
    <cellStyle name="Percent 12 2 2 2 5 4" xfId="10644"/>
    <cellStyle name="Percent 12 2 2 2 6" xfId="10645"/>
    <cellStyle name="Percent 12 2 2 2 7" xfId="10646"/>
    <cellStyle name="Percent 12 2 2 2 8" xfId="10647"/>
    <cellStyle name="Percent 12 2 2 3" xfId="10648"/>
    <cellStyle name="Percent 12 2 2 3 2" xfId="10649"/>
    <cellStyle name="Percent 12 2 2 3 2 2" xfId="10650"/>
    <cellStyle name="Percent 12 2 2 3 2 2 2" xfId="10651"/>
    <cellStyle name="Percent 12 2 2 3 2 2 3" xfId="10652"/>
    <cellStyle name="Percent 12 2 2 3 2 2 4" xfId="10653"/>
    <cellStyle name="Percent 12 2 2 3 2 3" xfId="10654"/>
    <cellStyle name="Percent 12 2 2 3 2 3 2" xfId="10655"/>
    <cellStyle name="Percent 12 2 2 3 2 3 3" xfId="10656"/>
    <cellStyle name="Percent 12 2 2 3 2 3 4" xfId="10657"/>
    <cellStyle name="Percent 12 2 2 3 2 4" xfId="10658"/>
    <cellStyle name="Percent 12 2 2 3 2 5" xfId="10659"/>
    <cellStyle name="Percent 12 2 2 3 2 6" xfId="10660"/>
    <cellStyle name="Percent 12 2 2 3 3" xfId="10661"/>
    <cellStyle name="Percent 12 2 2 3 3 2" xfId="10662"/>
    <cellStyle name="Percent 12 2 2 3 3 2 2" xfId="10663"/>
    <cellStyle name="Percent 12 2 2 3 3 2 3" xfId="10664"/>
    <cellStyle name="Percent 12 2 2 3 3 2 4" xfId="10665"/>
    <cellStyle name="Percent 12 2 2 3 3 3" xfId="10666"/>
    <cellStyle name="Percent 12 2 2 3 3 3 2" xfId="10667"/>
    <cellStyle name="Percent 12 2 2 3 3 3 3" xfId="10668"/>
    <cellStyle name="Percent 12 2 2 3 3 3 4" xfId="10669"/>
    <cellStyle name="Percent 12 2 2 3 3 4" xfId="10670"/>
    <cellStyle name="Percent 12 2 2 3 3 5" xfId="10671"/>
    <cellStyle name="Percent 12 2 2 3 3 6" xfId="10672"/>
    <cellStyle name="Percent 12 2 2 3 4" xfId="10673"/>
    <cellStyle name="Percent 12 2 2 3 4 2" xfId="10674"/>
    <cellStyle name="Percent 12 2 2 3 4 3" xfId="10675"/>
    <cellStyle name="Percent 12 2 2 3 4 4" xfId="10676"/>
    <cellStyle name="Percent 12 2 2 3 5" xfId="10677"/>
    <cellStyle name="Percent 12 2 2 3 5 2" xfId="10678"/>
    <cellStyle name="Percent 12 2 2 3 5 3" xfId="10679"/>
    <cellStyle name="Percent 12 2 2 3 5 4" xfId="10680"/>
    <cellStyle name="Percent 12 2 2 3 6" xfId="10681"/>
    <cellStyle name="Percent 12 2 2 3 7" xfId="10682"/>
    <cellStyle name="Percent 12 2 2 3 8" xfId="10683"/>
    <cellStyle name="Percent 12 2 2 4" xfId="10684"/>
    <cellStyle name="Percent 12 2 2 4 2" xfId="10685"/>
    <cellStyle name="Percent 12 2 2 4 2 2" xfId="10686"/>
    <cellStyle name="Percent 12 2 2 4 2 3" xfId="10687"/>
    <cellStyle name="Percent 12 2 2 4 2 4" xfId="10688"/>
    <cellStyle name="Percent 12 2 2 4 3" xfId="10689"/>
    <cellStyle name="Percent 12 2 2 4 3 2" xfId="10690"/>
    <cellStyle name="Percent 12 2 2 4 3 3" xfId="10691"/>
    <cellStyle name="Percent 12 2 2 4 3 4" xfId="10692"/>
    <cellStyle name="Percent 12 2 2 4 4" xfId="10693"/>
    <cellStyle name="Percent 12 2 2 4 5" xfId="10694"/>
    <cellStyle name="Percent 12 2 2 4 6" xfId="10695"/>
    <cellStyle name="Percent 12 2 2 5" xfId="10696"/>
    <cellStyle name="Percent 12 2 2 5 2" xfId="10697"/>
    <cellStyle name="Percent 12 2 2 5 2 2" xfId="10698"/>
    <cellStyle name="Percent 12 2 2 5 2 3" xfId="10699"/>
    <cellStyle name="Percent 12 2 2 5 2 4" xfId="10700"/>
    <cellStyle name="Percent 12 2 2 5 3" xfId="10701"/>
    <cellStyle name="Percent 12 2 2 5 3 2" xfId="10702"/>
    <cellStyle name="Percent 12 2 2 5 3 3" xfId="10703"/>
    <cellStyle name="Percent 12 2 2 5 3 4" xfId="10704"/>
    <cellStyle name="Percent 12 2 2 5 4" xfId="10705"/>
    <cellStyle name="Percent 12 2 2 5 5" xfId="10706"/>
    <cellStyle name="Percent 12 2 2 5 6" xfId="10707"/>
    <cellStyle name="Percent 12 2 2 6" xfId="10708"/>
    <cellStyle name="Percent 12 2 2 6 2" xfId="10709"/>
    <cellStyle name="Percent 12 2 2 6 3" xfId="10710"/>
    <cellStyle name="Percent 12 2 2 6 4" xfId="10711"/>
    <cellStyle name="Percent 12 2 2 7" xfId="10712"/>
    <cellStyle name="Percent 12 2 2 7 2" xfId="10713"/>
    <cellStyle name="Percent 12 2 2 7 3" xfId="10714"/>
    <cellStyle name="Percent 12 2 2 7 4" xfId="10715"/>
    <cellStyle name="Percent 12 2 2 8" xfId="10716"/>
    <cellStyle name="Percent 12 2 2 9" xfId="10717"/>
    <cellStyle name="Percent 12 2 3" xfId="10718"/>
    <cellStyle name="Percent 12 2 3 2" xfId="10719"/>
    <cellStyle name="Percent 12 2 3 2 2" xfId="10720"/>
    <cellStyle name="Percent 12 2 3 2 2 2" xfId="10721"/>
    <cellStyle name="Percent 12 2 3 2 2 3" xfId="10722"/>
    <cellStyle name="Percent 12 2 3 2 2 4" xfId="10723"/>
    <cellStyle name="Percent 12 2 3 2 3" xfId="10724"/>
    <cellStyle name="Percent 12 2 3 2 3 2" xfId="10725"/>
    <cellStyle name="Percent 12 2 3 2 3 3" xfId="10726"/>
    <cellStyle name="Percent 12 2 3 2 3 4" xfId="10727"/>
    <cellStyle name="Percent 12 2 3 2 4" xfId="10728"/>
    <cellStyle name="Percent 12 2 3 2 5" xfId="10729"/>
    <cellStyle name="Percent 12 2 3 2 6" xfId="10730"/>
    <cellStyle name="Percent 12 2 3 3" xfId="10731"/>
    <cellStyle name="Percent 12 2 3 3 2" xfId="10732"/>
    <cellStyle name="Percent 12 2 3 3 2 2" xfId="10733"/>
    <cellStyle name="Percent 12 2 3 3 2 3" xfId="10734"/>
    <cellStyle name="Percent 12 2 3 3 2 4" xfId="10735"/>
    <cellStyle name="Percent 12 2 3 3 3" xfId="10736"/>
    <cellStyle name="Percent 12 2 3 3 3 2" xfId="10737"/>
    <cellStyle name="Percent 12 2 3 3 3 3" xfId="10738"/>
    <cellStyle name="Percent 12 2 3 3 3 4" xfId="10739"/>
    <cellStyle name="Percent 12 2 3 3 4" xfId="10740"/>
    <cellStyle name="Percent 12 2 3 3 5" xfId="10741"/>
    <cellStyle name="Percent 12 2 3 3 6" xfId="10742"/>
    <cellStyle name="Percent 12 2 3 4" xfId="10743"/>
    <cellStyle name="Percent 12 2 3 4 2" xfId="10744"/>
    <cellStyle name="Percent 12 2 3 4 3" xfId="10745"/>
    <cellStyle name="Percent 12 2 3 4 4" xfId="10746"/>
    <cellStyle name="Percent 12 2 3 5" xfId="10747"/>
    <cellStyle name="Percent 12 2 3 5 2" xfId="10748"/>
    <cellStyle name="Percent 12 2 3 5 3" xfId="10749"/>
    <cellStyle name="Percent 12 2 3 5 4" xfId="10750"/>
    <cellStyle name="Percent 12 2 3 6" xfId="10751"/>
    <cellStyle name="Percent 12 2 3 7" xfId="10752"/>
    <cellStyle name="Percent 12 2 3 8" xfId="10753"/>
    <cellStyle name="Percent 12 2 4" xfId="10754"/>
    <cellStyle name="Percent 12 2 4 2" xfId="10755"/>
    <cellStyle name="Percent 12 2 4 2 2" xfId="10756"/>
    <cellStyle name="Percent 12 2 4 2 2 2" xfId="10757"/>
    <cellStyle name="Percent 12 2 4 2 2 3" xfId="10758"/>
    <cellStyle name="Percent 12 2 4 2 2 4" xfId="10759"/>
    <cellStyle name="Percent 12 2 4 2 3" xfId="10760"/>
    <cellStyle name="Percent 12 2 4 2 3 2" xfId="10761"/>
    <cellStyle name="Percent 12 2 4 2 3 3" xfId="10762"/>
    <cellStyle name="Percent 12 2 4 2 3 4" xfId="10763"/>
    <cellStyle name="Percent 12 2 4 2 4" xfId="10764"/>
    <cellStyle name="Percent 12 2 4 2 5" xfId="10765"/>
    <cellStyle name="Percent 12 2 4 2 6" xfId="10766"/>
    <cellStyle name="Percent 12 2 4 3" xfId="10767"/>
    <cellStyle name="Percent 12 2 4 3 2" xfId="10768"/>
    <cellStyle name="Percent 12 2 4 3 2 2" xfId="10769"/>
    <cellStyle name="Percent 12 2 4 3 2 3" xfId="10770"/>
    <cellStyle name="Percent 12 2 4 3 2 4" xfId="10771"/>
    <cellStyle name="Percent 12 2 4 3 3" xfId="10772"/>
    <cellStyle name="Percent 12 2 4 3 3 2" xfId="10773"/>
    <cellStyle name="Percent 12 2 4 3 3 3" xfId="10774"/>
    <cellStyle name="Percent 12 2 4 3 3 4" xfId="10775"/>
    <cellStyle name="Percent 12 2 4 3 4" xfId="10776"/>
    <cellStyle name="Percent 12 2 4 3 5" xfId="10777"/>
    <cellStyle name="Percent 12 2 4 3 6" xfId="10778"/>
    <cellStyle name="Percent 12 2 4 4" xfId="10779"/>
    <cellStyle name="Percent 12 2 4 4 2" xfId="10780"/>
    <cellStyle name="Percent 12 2 4 4 3" xfId="10781"/>
    <cellStyle name="Percent 12 2 4 4 4" xfId="10782"/>
    <cellStyle name="Percent 12 2 4 5" xfId="10783"/>
    <cellStyle name="Percent 12 2 4 5 2" xfId="10784"/>
    <cellStyle name="Percent 12 2 4 5 3" xfId="10785"/>
    <cellStyle name="Percent 12 2 4 5 4" xfId="10786"/>
    <cellStyle name="Percent 12 2 4 6" xfId="10787"/>
    <cellStyle name="Percent 12 2 4 7" xfId="10788"/>
    <cellStyle name="Percent 12 2 4 8" xfId="10789"/>
    <cellStyle name="Percent 12 2 5" xfId="10790"/>
    <cellStyle name="Percent 12 2 5 2" xfId="10791"/>
    <cellStyle name="Percent 12 2 5 2 2" xfId="10792"/>
    <cellStyle name="Percent 12 2 5 2 2 2" xfId="10793"/>
    <cellStyle name="Percent 12 2 5 2 2 3" xfId="10794"/>
    <cellStyle name="Percent 12 2 5 2 2 4" xfId="10795"/>
    <cellStyle name="Percent 12 2 5 2 3" xfId="10796"/>
    <cellStyle name="Percent 12 2 5 2 3 2" xfId="10797"/>
    <cellStyle name="Percent 12 2 5 2 3 3" xfId="10798"/>
    <cellStyle name="Percent 12 2 5 2 3 4" xfId="10799"/>
    <cellStyle name="Percent 12 2 5 2 4" xfId="10800"/>
    <cellStyle name="Percent 12 2 5 2 5" xfId="10801"/>
    <cellStyle name="Percent 12 2 5 2 6" xfId="10802"/>
    <cellStyle name="Percent 12 2 5 3" xfId="10803"/>
    <cellStyle name="Percent 12 2 5 3 2" xfId="10804"/>
    <cellStyle name="Percent 12 2 5 3 2 2" xfId="10805"/>
    <cellStyle name="Percent 12 2 5 3 2 3" xfId="10806"/>
    <cellStyle name="Percent 12 2 5 3 2 4" xfId="10807"/>
    <cellStyle name="Percent 12 2 5 3 3" xfId="10808"/>
    <cellStyle name="Percent 12 2 5 3 3 2" xfId="10809"/>
    <cellStyle name="Percent 12 2 5 3 3 3" xfId="10810"/>
    <cellStyle name="Percent 12 2 5 3 3 4" xfId="10811"/>
    <cellStyle name="Percent 12 2 5 3 4" xfId="10812"/>
    <cellStyle name="Percent 12 2 5 3 5" xfId="10813"/>
    <cellStyle name="Percent 12 2 5 3 6" xfId="10814"/>
    <cellStyle name="Percent 12 2 5 4" xfId="10815"/>
    <cellStyle name="Percent 12 2 5 4 2" xfId="10816"/>
    <cellStyle name="Percent 12 2 5 4 3" xfId="10817"/>
    <cellStyle name="Percent 12 2 5 4 4" xfId="10818"/>
    <cellStyle name="Percent 12 2 5 5" xfId="10819"/>
    <cellStyle name="Percent 12 2 5 5 2" xfId="10820"/>
    <cellStyle name="Percent 12 2 5 5 3" xfId="10821"/>
    <cellStyle name="Percent 12 2 5 5 4" xfId="10822"/>
    <cellStyle name="Percent 12 2 5 6" xfId="10823"/>
    <cellStyle name="Percent 12 2 5 7" xfId="10824"/>
    <cellStyle name="Percent 12 2 5 8" xfId="10825"/>
    <cellStyle name="Percent 12 2 6" xfId="10826"/>
    <cellStyle name="Percent 12 2 6 2" xfId="10827"/>
    <cellStyle name="Percent 12 2 6 2 2" xfId="10828"/>
    <cellStyle name="Percent 12 2 6 2 3" xfId="10829"/>
    <cellStyle name="Percent 12 2 6 2 4" xfId="10830"/>
    <cellStyle name="Percent 12 2 6 3" xfId="10831"/>
    <cellStyle name="Percent 12 2 6 3 2" xfId="10832"/>
    <cellStyle name="Percent 12 2 6 3 3" xfId="10833"/>
    <cellStyle name="Percent 12 2 6 3 4" xfId="10834"/>
    <cellStyle name="Percent 12 2 6 4" xfId="10835"/>
    <cellStyle name="Percent 12 2 6 5" xfId="10836"/>
    <cellStyle name="Percent 12 2 6 6" xfId="10837"/>
    <cellStyle name="Percent 12 2 7" xfId="10838"/>
    <cellStyle name="Percent 12 2 7 2" xfId="10839"/>
    <cellStyle name="Percent 12 2 7 2 2" xfId="10840"/>
    <cellStyle name="Percent 12 2 7 2 3" xfId="10841"/>
    <cellStyle name="Percent 12 2 7 2 4" xfId="10842"/>
    <cellStyle name="Percent 12 2 7 3" xfId="10843"/>
    <cellStyle name="Percent 12 2 7 3 2" xfId="10844"/>
    <cellStyle name="Percent 12 2 7 3 3" xfId="10845"/>
    <cellStyle name="Percent 12 2 7 3 4" xfId="10846"/>
    <cellStyle name="Percent 12 2 7 4" xfId="10847"/>
    <cellStyle name="Percent 12 2 7 5" xfId="10848"/>
    <cellStyle name="Percent 12 2 7 6" xfId="10849"/>
    <cellStyle name="Percent 12 2 8" xfId="10850"/>
    <cellStyle name="Percent 12 2 8 2" xfId="10851"/>
    <cellStyle name="Percent 12 2 8 3" xfId="10852"/>
    <cellStyle name="Percent 12 2 8 4" xfId="10853"/>
    <cellStyle name="Percent 12 2 9" xfId="10854"/>
    <cellStyle name="Percent 12 2 9 2" xfId="10855"/>
    <cellStyle name="Percent 12 2 9 3" xfId="10856"/>
    <cellStyle name="Percent 12 2 9 4" xfId="10857"/>
    <cellStyle name="Percent 12 2 9 5" xfId="10858"/>
    <cellStyle name="Percent 12 3" xfId="10859"/>
    <cellStyle name="Percent 12 3 10" xfId="10860"/>
    <cellStyle name="Percent 12 3 2" xfId="10861"/>
    <cellStyle name="Percent 12 3 2 2" xfId="10862"/>
    <cellStyle name="Percent 12 3 2 2 2" xfId="10863"/>
    <cellStyle name="Percent 12 3 2 2 2 2" xfId="10864"/>
    <cellStyle name="Percent 12 3 2 2 2 3" xfId="10865"/>
    <cellStyle name="Percent 12 3 2 2 2 4" xfId="10866"/>
    <cellStyle name="Percent 12 3 2 2 3" xfId="10867"/>
    <cellStyle name="Percent 12 3 2 2 3 2" xfId="10868"/>
    <cellStyle name="Percent 12 3 2 2 3 3" xfId="10869"/>
    <cellStyle name="Percent 12 3 2 2 3 4" xfId="10870"/>
    <cellStyle name="Percent 12 3 2 2 4" xfId="10871"/>
    <cellStyle name="Percent 12 3 2 2 5" xfId="10872"/>
    <cellStyle name="Percent 12 3 2 2 6" xfId="10873"/>
    <cellStyle name="Percent 12 3 2 3" xfId="10874"/>
    <cellStyle name="Percent 12 3 2 3 2" xfId="10875"/>
    <cellStyle name="Percent 12 3 2 3 2 2" xfId="10876"/>
    <cellStyle name="Percent 12 3 2 3 2 3" xfId="10877"/>
    <cellStyle name="Percent 12 3 2 3 2 4" xfId="10878"/>
    <cellStyle name="Percent 12 3 2 3 3" xfId="10879"/>
    <cellStyle name="Percent 12 3 2 3 3 2" xfId="10880"/>
    <cellStyle name="Percent 12 3 2 3 3 3" xfId="10881"/>
    <cellStyle name="Percent 12 3 2 3 3 4" xfId="10882"/>
    <cellStyle name="Percent 12 3 2 3 4" xfId="10883"/>
    <cellStyle name="Percent 12 3 2 3 5" xfId="10884"/>
    <cellStyle name="Percent 12 3 2 3 6" xfId="10885"/>
    <cellStyle name="Percent 12 3 2 4" xfId="10886"/>
    <cellStyle name="Percent 12 3 2 4 2" xfId="10887"/>
    <cellStyle name="Percent 12 3 2 4 3" xfId="10888"/>
    <cellStyle name="Percent 12 3 2 4 4" xfId="10889"/>
    <cellStyle name="Percent 12 3 2 5" xfId="10890"/>
    <cellStyle name="Percent 12 3 2 5 2" xfId="10891"/>
    <cellStyle name="Percent 12 3 2 5 3" xfId="10892"/>
    <cellStyle name="Percent 12 3 2 5 4" xfId="10893"/>
    <cellStyle name="Percent 12 3 2 6" xfId="10894"/>
    <cellStyle name="Percent 12 3 2 7" xfId="10895"/>
    <cellStyle name="Percent 12 3 2 8" xfId="10896"/>
    <cellStyle name="Percent 12 3 3" xfId="10897"/>
    <cellStyle name="Percent 12 3 3 2" xfId="10898"/>
    <cellStyle name="Percent 12 3 3 2 2" xfId="10899"/>
    <cellStyle name="Percent 12 3 3 2 2 2" xfId="10900"/>
    <cellStyle name="Percent 12 3 3 2 2 3" xfId="10901"/>
    <cellStyle name="Percent 12 3 3 2 2 4" xfId="10902"/>
    <cellStyle name="Percent 12 3 3 2 3" xfId="10903"/>
    <cellStyle name="Percent 12 3 3 2 3 2" xfId="10904"/>
    <cellStyle name="Percent 12 3 3 2 3 3" xfId="10905"/>
    <cellStyle name="Percent 12 3 3 2 3 4" xfId="10906"/>
    <cellStyle name="Percent 12 3 3 2 4" xfId="10907"/>
    <cellStyle name="Percent 12 3 3 2 5" xfId="10908"/>
    <cellStyle name="Percent 12 3 3 2 6" xfId="10909"/>
    <cellStyle name="Percent 12 3 3 3" xfId="10910"/>
    <cellStyle name="Percent 12 3 3 3 2" xfId="10911"/>
    <cellStyle name="Percent 12 3 3 3 2 2" xfId="10912"/>
    <cellStyle name="Percent 12 3 3 3 2 3" xfId="10913"/>
    <cellStyle name="Percent 12 3 3 3 2 4" xfId="10914"/>
    <cellStyle name="Percent 12 3 3 3 3" xfId="10915"/>
    <cellStyle name="Percent 12 3 3 3 3 2" xfId="10916"/>
    <cellStyle name="Percent 12 3 3 3 3 3" xfId="10917"/>
    <cellStyle name="Percent 12 3 3 3 3 4" xfId="10918"/>
    <cellStyle name="Percent 12 3 3 3 4" xfId="10919"/>
    <cellStyle name="Percent 12 3 3 3 5" xfId="10920"/>
    <cellStyle name="Percent 12 3 3 3 6" xfId="10921"/>
    <cellStyle name="Percent 12 3 3 4" xfId="10922"/>
    <cellStyle name="Percent 12 3 3 4 2" xfId="10923"/>
    <cellStyle name="Percent 12 3 3 4 3" xfId="10924"/>
    <cellStyle name="Percent 12 3 3 4 4" xfId="10925"/>
    <cellStyle name="Percent 12 3 3 5" xfId="10926"/>
    <cellStyle name="Percent 12 3 3 5 2" xfId="10927"/>
    <cellStyle name="Percent 12 3 3 5 3" xfId="10928"/>
    <cellStyle name="Percent 12 3 3 5 4" xfId="10929"/>
    <cellStyle name="Percent 12 3 3 6" xfId="10930"/>
    <cellStyle name="Percent 12 3 3 7" xfId="10931"/>
    <cellStyle name="Percent 12 3 3 8" xfId="10932"/>
    <cellStyle name="Percent 12 3 4" xfId="10933"/>
    <cellStyle name="Percent 12 3 4 2" xfId="10934"/>
    <cellStyle name="Percent 12 3 4 2 2" xfId="10935"/>
    <cellStyle name="Percent 12 3 4 2 3" xfId="10936"/>
    <cellStyle name="Percent 12 3 4 2 4" xfId="10937"/>
    <cellStyle name="Percent 12 3 4 3" xfId="10938"/>
    <cellStyle name="Percent 12 3 4 3 2" xfId="10939"/>
    <cellStyle name="Percent 12 3 4 3 3" xfId="10940"/>
    <cellStyle name="Percent 12 3 4 3 4" xfId="10941"/>
    <cellStyle name="Percent 12 3 4 4" xfId="10942"/>
    <cellStyle name="Percent 12 3 4 5" xfId="10943"/>
    <cellStyle name="Percent 12 3 4 6" xfId="10944"/>
    <cellStyle name="Percent 12 3 5" xfId="10945"/>
    <cellStyle name="Percent 12 3 5 2" xfId="10946"/>
    <cellStyle name="Percent 12 3 5 2 2" xfId="10947"/>
    <cellStyle name="Percent 12 3 5 2 3" xfId="10948"/>
    <cellStyle name="Percent 12 3 5 2 4" xfId="10949"/>
    <cellStyle name="Percent 12 3 5 3" xfId="10950"/>
    <cellStyle name="Percent 12 3 5 3 2" xfId="10951"/>
    <cellStyle name="Percent 12 3 5 3 3" xfId="10952"/>
    <cellStyle name="Percent 12 3 5 3 4" xfId="10953"/>
    <cellStyle name="Percent 12 3 5 4" xfId="10954"/>
    <cellStyle name="Percent 12 3 5 5" xfId="10955"/>
    <cellStyle name="Percent 12 3 5 6" xfId="10956"/>
    <cellStyle name="Percent 12 3 6" xfId="10957"/>
    <cellStyle name="Percent 12 3 6 2" xfId="10958"/>
    <cellStyle name="Percent 12 3 6 3" xfId="10959"/>
    <cellStyle name="Percent 12 3 6 4" xfId="10960"/>
    <cellStyle name="Percent 12 3 7" xfId="10961"/>
    <cellStyle name="Percent 12 3 7 2" xfId="10962"/>
    <cellStyle name="Percent 12 3 7 3" xfId="10963"/>
    <cellStyle name="Percent 12 3 7 4" xfId="10964"/>
    <cellStyle name="Percent 12 3 8" xfId="10965"/>
    <cellStyle name="Percent 12 3 9" xfId="10966"/>
    <cellStyle name="Percent 12 4" xfId="10967"/>
    <cellStyle name="Percent 12 4 2" xfId="10968"/>
    <cellStyle name="Percent 12 4 2 2" xfId="10969"/>
    <cellStyle name="Percent 12 4 2 2 2" xfId="10970"/>
    <cellStyle name="Percent 12 4 2 2 3" xfId="10971"/>
    <cellStyle name="Percent 12 4 2 2 4" xfId="10972"/>
    <cellStyle name="Percent 12 4 2 3" xfId="10973"/>
    <cellStyle name="Percent 12 4 2 3 2" xfId="10974"/>
    <cellStyle name="Percent 12 4 2 3 3" xfId="10975"/>
    <cellStyle name="Percent 12 4 2 3 4" xfId="10976"/>
    <cellStyle name="Percent 12 4 2 4" xfId="10977"/>
    <cellStyle name="Percent 12 4 2 5" xfId="10978"/>
    <cellStyle name="Percent 12 4 2 6" xfId="10979"/>
    <cellStyle name="Percent 12 4 3" xfId="10980"/>
    <cellStyle name="Percent 12 4 3 2" xfId="10981"/>
    <cellStyle name="Percent 12 4 3 2 2" xfId="10982"/>
    <cellStyle name="Percent 12 4 3 2 3" xfId="10983"/>
    <cellStyle name="Percent 12 4 3 2 4" xfId="10984"/>
    <cellStyle name="Percent 12 4 3 3" xfId="10985"/>
    <cellStyle name="Percent 12 4 3 3 2" xfId="10986"/>
    <cellStyle name="Percent 12 4 3 3 3" xfId="10987"/>
    <cellStyle name="Percent 12 4 3 3 4" xfId="10988"/>
    <cellStyle name="Percent 12 4 3 4" xfId="10989"/>
    <cellStyle name="Percent 12 4 3 5" xfId="10990"/>
    <cellStyle name="Percent 12 4 3 6" xfId="10991"/>
    <cellStyle name="Percent 12 4 4" xfId="10992"/>
    <cellStyle name="Percent 12 4 4 2" xfId="10993"/>
    <cellStyle name="Percent 12 4 4 3" xfId="10994"/>
    <cellStyle name="Percent 12 4 4 4" xfId="10995"/>
    <cellStyle name="Percent 12 4 5" xfId="10996"/>
    <cellStyle name="Percent 12 4 5 2" xfId="10997"/>
    <cellStyle name="Percent 12 4 5 3" xfId="10998"/>
    <cellStyle name="Percent 12 4 5 4" xfId="10999"/>
    <cellStyle name="Percent 12 4 6" xfId="11000"/>
    <cellStyle name="Percent 12 4 7" xfId="11001"/>
    <cellStyle name="Percent 12 4 8" xfId="11002"/>
    <cellStyle name="Percent 12 5" xfId="11003"/>
    <cellStyle name="Percent 12 5 2" xfId="11004"/>
    <cellStyle name="Percent 12 5 2 2" xfId="11005"/>
    <cellStyle name="Percent 12 5 2 2 2" xfId="11006"/>
    <cellStyle name="Percent 12 5 2 2 3" xfId="11007"/>
    <cellStyle name="Percent 12 5 2 2 4" xfId="11008"/>
    <cellStyle name="Percent 12 5 2 3" xfId="11009"/>
    <cellStyle name="Percent 12 5 2 3 2" xfId="11010"/>
    <cellStyle name="Percent 12 5 2 3 3" xfId="11011"/>
    <cellStyle name="Percent 12 5 2 3 4" xfId="11012"/>
    <cellStyle name="Percent 12 5 2 4" xfId="11013"/>
    <cellStyle name="Percent 12 5 2 5" xfId="11014"/>
    <cellStyle name="Percent 12 5 2 6" xfId="11015"/>
    <cellStyle name="Percent 12 5 3" xfId="11016"/>
    <cellStyle name="Percent 12 5 3 2" xfId="11017"/>
    <cellStyle name="Percent 12 5 3 2 2" xfId="11018"/>
    <cellStyle name="Percent 12 5 3 2 3" xfId="11019"/>
    <cellStyle name="Percent 12 5 3 2 4" xfId="11020"/>
    <cellStyle name="Percent 12 5 3 3" xfId="11021"/>
    <cellStyle name="Percent 12 5 3 3 2" xfId="11022"/>
    <cellStyle name="Percent 12 5 3 3 3" xfId="11023"/>
    <cellStyle name="Percent 12 5 3 3 4" xfId="11024"/>
    <cellStyle name="Percent 12 5 3 4" xfId="11025"/>
    <cellStyle name="Percent 12 5 3 5" xfId="11026"/>
    <cellStyle name="Percent 12 5 3 6" xfId="11027"/>
    <cellStyle name="Percent 12 5 4" xfId="11028"/>
    <cellStyle name="Percent 12 5 4 2" xfId="11029"/>
    <cellStyle name="Percent 12 5 4 3" xfId="11030"/>
    <cellStyle name="Percent 12 5 4 4" xfId="11031"/>
    <cellStyle name="Percent 12 5 5" xfId="11032"/>
    <cellStyle name="Percent 12 5 5 2" xfId="11033"/>
    <cellStyle name="Percent 12 5 5 3" xfId="11034"/>
    <cellStyle name="Percent 12 5 5 4" xfId="11035"/>
    <cellStyle name="Percent 12 5 6" xfId="11036"/>
    <cellStyle name="Percent 12 5 7" xfId="11037"/>
    <cellStyle name="Percent 12 5 8" xfId="11038"/>
    <cellStyle name="Percent 12 6" xfId="11039"/>
    <cellStyle name="Percent 12 6 2" xfId="11040"/>
    <cellStyle name="Percent 12 6 2 2" xfId="11041"/>
    <cellStyle name="Percent 12 6 2 2 2" xfId="11042"/>
    <cellStyle name="Percent 12 6 2 2 3" xfId="11043"/>
    <cellStyle name="Percent 12 6 2 2 4" xfId="11044"/>
    <cellStyle name="Percent 12 6 2 3" xfId="11045"/>
    <cellStyle name="Percent 12 6 2 3 2" xfId="11046"/>
    <cellStyle name="Percent 12 6 2 3 3" xfId="11047"/>
    <cellStyle name="Percent 12 6 2 3 4" xfId="11048"/>
    <cellStyle name="Percent 12 6 2 4" xfId="11049"/>
    <cellStyle name="Percent 12 6 2 5" xfId="11050"/>
    <cellStyle name="Percent 12 6 2 6" xfId="11051"/>
    <cellStyle name="Percent 12 6 3" xfId="11052"/>
    <cellStyle name="Percent 12 6 3 2" xfId="11053"/>
    <cellStyle name="Percent 12 6 3 2 2" xfId="11054"/>
    <cellStyle name="Percent 12 6 3 2 3" xfId="11055"/>
    <cellStyle name="Percent 12 6 3 2 4" xfId="11056"/>
    <cellStyle name="Percent 12 6 3 3" xfId="11057"/>
    <cellStyle name="Percent 12 6 3 3 2" xfId="11058"/>
    <cellStyle name="Percent 12 6 3 3 3" xfId="11059"/>
    <cellStyle name="Percent 12 6 3 3 4" xfId="11060"/>
    <cellStyle name="Percent 12 6 3 4" xfId="11061"/>
    <cellStyle name="Percent 12 6 3 5" xfId="11062"/>
    <cellStyle name="Percent 12 6 3 6" xfId="11063"/>
    <cellStyle name="Percent 12 6 4" xfId="11064"/>
    <cellStyle name="Percent 12 6 4 2" xfId="11065"/>
    <cellStyle name="Percent 12 6 4 3" xfId="11066"/>
    <cellStyle name="Percent 12 6 4 4" xfId="11067"/>
    <cellStyle name="Percent 12 6 5" xfId="11068"/>
    <cellStyle name="Percent 12 6 5 2" xfId="11069"/>
    <cellStyle name="Percent 12 6 5 3" xfId="11070"/>
    <cellStyle name="Percent 12 6 5 4" xfId="11071"/>
    <cellStyle name="Percent 12 6 6" xfId="11072"/>
    <cellStyle name="Percent 12 6 7" xfId="11073"/>
    <cellStyle name="Percent 12 6 8" xfId="11074"/>
    <cellStyle name="Percent 12 7" xfId="11075"/>
    <cellStyle name="Percent 12 7 2" xfId="11076"/>
    <cellStyle name="Percent 12 7 2 2" xfId="11077"/>
    <cellStyle name="Percent 12 7 2 3" xfId="11078"/>
    <cellStyle name="Percent 12 7 2 4" xfId="11079"/>
    <cellStyle name="Percent 12 7 3" xfId="11080"/>
    <cellStyle name="Percent 12 7 3 2" xfId="11081"/>
    <cellStyle name="Percent 12 7 3 3" xfId="11082"/>
    <cellStyle name="Percent 12 7 3 4" xfId="11083"/>
    <cellStyle name="Percent 12 7 4" xfId="11084"/>
    <cellStyle name="Percent 12 7 5" xfId="11085"/>
    <cellStyle name="Percent 12 7 6" xfId="11086"/>
    <cellStyle name="Percent 12 8" xfId="11087"/>
    <cellStyle name="Percent 12 8 2" xfId="11088"/>
    <cellStyle name="Percent 12 8 2 2" xfId="11089"/>
    <cellStyle name="Percent 12 8 2 3" xfId="11090"/>
    <cellStyle name="Percent 12 8 2 4" xfId="11091"/>
    <cellStyle name="Percent 12 8 3" xfId="11092"/>
    <cellStyle name="Percent 12 8 3 2" xfId="11093"/>
    <cellStyle name="Percent 12 8 3 3" xfId="11094"/>
    <cellStyle name="Percent 12 8 3 4" xfId="11095"/>
    <cellStyle name="Percent 12 8 4" xfId="11096"/>
    <cellStyle name="Percent 12 8 5" xfId="11097"/>
    <cellStyle name="Percent 12 8 6" xfId="11098"/>
    <cellStyle name="Percent 12 9" xfId="11099"/>
    <cellStyle name="Percent 12 9 2" xfId="11100"/>
    <cellStyle name="Percent 12 9 3" xfId="11101"/>
    <cellStyle name="Percent 12 9 4" xfId="11102"/>
    <cellStyle name="Percent 13" xfId="11103"/>
    <cellStyle name="Percent 13 10" xfId="11104"/>
    <cellStyle name="Percent 13 11" xfId="11105"/>
    <cellStyle name="Percent 13 12" xfId="11106"/>
    <cellStyle name="Percent 13 2" xfId="11107"/>
    <cellStyle name="Percent 13 2 10" xfId="11108"/>
    <cellStyle name="Percent 13 2 2" xfId="11109"/>
    <cellStyle name="Percent 13 2 2 2" xfId="11110"/>
    <cellStyle name="Percent 13 2 2 2 2" xfId="11111"/>
    <cellStyle name="Percent 13 2 2 2 2 2" xfId="11112"/>
    <cellStyle name="Percent 13 2 2 2 2 3" xfId="11113"/>
    <cellStyle name="Percent 13 2 2 2 2 4" xfId="11114"/>
    <cellStyle name="Percent 13 2 2 2 3" xfId="11115"/>
    <cellStyle name="Percent 13 2 2 2 3 2" xfId="11116"/>
    <cellStyle name="Percent 13 2 2 2 3 3" xfId="11117"/>
    <cellStyle name="Percent 13 2 2 2 3 4" xfId="11118"/>
    <cellStyle name="Percent 13 2 2 2 4" xfId="11119"/>
    <cellStyle name="Percent 13 2 2 2 5" xfId="11120"/>
    <cellStyle name="Percent 13 2 2 2 6" xfId="11121"/>
    <cellStyle name="Percent 13 2 2 3" xfId="11122"/>
    <cellStyle name="Percent 13 2 2 3 2" xfId="11123"/>
    <cellStyle name="Percent 13 2 2 3 2 2" xfId="11124"/>
    <cellStyle name="Percent 13 2 2 3 2 3" xfId="11125"/>
    <cellStyle name="Percent 13 2 2 3 2 4" xfId="11126"/>
    <cellStyle name="Percent 13 2 2 3 3" xfId="11127"/>
    <cellStyle name="Percent 13 2 2 3 3 2" xfId="11128"/>
    <cellStyle name="Percent 13 2 2 3 3 3" xfId="11129"/>
    <cellStyle name="Percent 13 2 2 3 3 4" xfId="11130"/>
    <cellStyle name="Percent 13 2 2 3 4" xfId="11131"/>
    <cellStyle name="Percent 13 2 2 3 5" xfId="11132"/>
    <cellStyle name="Percent 13 2 2 3 6" xfId="11133"/>
    <cellStyle name="Percent 13 2 2 4" xfId="11134"/>
    <cellStyle name="Percent 13 2 2 4 2" xfId="11135"/>
    <cellStyle name="Percent 13 2 2 4 3" xfId="11136"/>
    <cellStyle name="Percent 13 2 2 4 4" xfId="11137"/>
    <cellStyle name="Percent 13 2 2 5" xfId="11138"/>
    <cellStyle name="Percent 13 2 2 5 2" xfId="11139"/>
    <cellStyle name="Percent 13 2 2 5 3" xfId="11140"/>
    <cellStyle name="Percent 13 2 2 5 4" xfId="11141"/>
    <cellStyle name="Percent 13 2 2 6" xfId="11142"/>
    <cellStyle name="Percent 13 2 2 7" xfId="11143"/>
    <cellStyle name="Percent 13 2 2 8" xfId="11144"/>
    <cellStyle name="Percent 13 2 3" xfId="11145"/>
    <cellStyle name="Percent 13 2 3 2" xfId="11146"/>
    <cellStyle name="Percent 13 2 3 2 2" xfId="11147"/>
    <cellStyle name="Percent 13 2 3 2 2 2" xfId="11148"/>
    <cellStyle name="Percent 13 2 3 2 2 3" xfId="11149"/>
    <cellStyle name="Percent 13 2 3 2 2 4" xfId="11150"/>
    <cellStyle name="Percent 13 2 3 2 3" xfId="11151"/>
    <cellStyle name="Percent 13 2 3 2 3 2" xfId="11152"/>
    <cellStyle name="Percent 13 2 3 2 3 3" xfId="11153"/>
    <cellStyle name="Percent 13 2 3 2 3 4" xfId="11154"/>
    <cellStyle name="Percent 13 2 3 2 4" xfId="11155"/>
    <cellStyle name="Percent 13 2 3 2 5" xfId="11156"/>
    <cellStyle name="Percent 13 2 3 2 6" xfId="11157"/>
    <cellStyle name="Percent 13 2 3 3" xfId="11158"/>
    <cellStyle name="Percent 13 2 3 3 2" xfId="11159"/>
    <cellStyle name="Percent 13 2 3 3 2 2" xfId="11160"/>
    <cellStyle name="Percent 13 2 3 3 2 3" xfId="11161"/>
    <cellStyle name="Percent 13 2 3 3 2 4" xfId="11162"/>
    <cellStyle name="Percent 13 2 3 3 3" xfId="11163"/>
    <cellStyle name="Percent 13 2 3 3 3 2" xfId="11164"/>
    <cellStyle name="Percent 13 2 3 3 3 3" xfId="11165"/>
    <cellStyle name="Percent 13 2 3 3 3 4" xfId="11166"/>
    <cellStyle name="Percent 13 2 3 3 4" xfId="11167"/>
    <cellStyle name="Percent 13 2 3 3 5" xfId="11168"/>
    <cellStyle name="Percent 13 2 3 3 6" xfId="11169"/>
    <cellStyle name="Percent 13 2 3 4" xfId="11170"/>
    <cellStyle name="Percent 13 2 3 4 2" xfId="11171"/>
    <cellStyle name="Percent 13 2 3 4 3" xfId="11172"/>
    <cellStyle name="Percent 13 2 3 4 4" xfId="11173"/>
    <cellStyle name="Percent 13 2 3 5" xfId="11174"/>
    <cellStyle name="Percent 13 2 3 5 2" xfId="11175"/>
    <cellStyle name="Percent 13 2 3 5 3" xfId="11176"/>
    <cellStyle name="Percent 13 2 3 5 4" xfId="11177"/>
    <cellStyle name="Percent 13 2 3 6" xfId="11178"/>
    <cellStyle name="Percent 13 2 3 7" xfId="11179"/>
    <cellStyle name="Percent 13 2 3 8" xfId="11180"/>
    <cellStyle name="Percent 13 2 4" xfId="11181"/>
    <cellStyle name="Percent 13 2 4 2" xfId="11182"/>
    <cellStyle name="Percent 13 2 4 2 2" xfId="11183"/>
    <cellStyle name="Percent 13 2 4 2 3" xfId="11184"/>
    <cellStyle name="Percent 13 2 4 2 4" xfId="11185"/>
    <cellStyle name="Percent 13 2 4 3" xfId="11186"/>
    <cellStyle name="Percent 13 2 4 3 2" xfId="11187"/>
    <cellStyle name="Percent 13 2 4 3 3" xfId="11188"/>
    <cellStyle name="Percent 13 2 4 3 4" xfId="11189"/>
    <cellStyle name="Percent 13 2 4 4" xfId="11190"/>
    <cellStyle name="Percent 13 2 4 5" xfId="11191"/>
    <cellStyle name="Percent 13 2 4 6" xfId="11192"/>
    <cellStyle name="Percent 13 2 5" xfId="11193"/>
    <cellStyle name="Percent 13 2 5 2" xfId="11194"/>
    <cellStyle name="Percent 13 2 5 2 2" xfId="11195"/>
    <cellStyle name="Percent 13 2 5 2 3" xfId="11196"/>
    <cellStyle name="Percent 13 2 5 2 4" xfId="11197"/>
    <cellStyle name="Percent 13 2 5 3" xfId="11198"/>
    <cellStyle name="Percent 13 2 5 3 2" xfId="11199"/>
    <cellStyle name="Percent 13 2 5 3 3" xfId="11200"/>
    <cellStyle name="Percent 13 2 5 3 4" xfId="11201"/>
    <cellStyle name="Percent 13 2 5 4" xfId="11202"/>
    <cellStyle name="Percent 13 2 5 5" xfId="11203"/>
    <cellStyle name="Percent 13 2 5 6" xfId="11204"/>
    <cellStyle name="Percent 13 2 6" xfId="11205"/>
    <cellStyle name="Percent 13 2 6 2" xfId="11206"/>
    <cellStyle name="Percent 13 2 6 3" xfId="11207"/>
    <cellStyle name="Percent 13 2 6 4" xfId="11208"/>
    <cellStyle name="Percent 13 2 7" xfId="11209"/>
    <cellStyle name="Percent 13 2 7 2" xfId="11210"/>
    <cellStyle name="Percent 13 2 7 3" xfId="11211"/>
    <cellStyle name="Percent 13 2 7 4" xfId="11212"/>
    <cellStyle name="Percent 13 2 7 5" xfId="11213"/>
    <cellStyle name="Percent 13 2 8" xfId="11214"/>
    <cellStyle name="Percent 13 2 9" xfId="11215"/>
    <cellStyle name="Percent 13 3" xfId="11216"/>
    <cellStyle name="Percent 13 3 2" xfId="11217"/>
    <cellStyle name="Percent 13 3 2 2" xfId="11218"/>
    <cellStyle name="Percent 13 3 2 2 2" xfId="11219"/>
    <cellStyle name="Percent 13 3 2 2 3" xfId="11220"/>
    <cellStyle name="Percent 13 3 2 2 4" xfId="11221"/>
    <cellStyle name="Percent 13 3 2 3" xfId="11222"/>
    <cellStyle name="Percent 13 3 2 3 2" xfId="11223"/>
    <cellStyle name="Percent 13 3 2 3 3" xfId="11224"/>
    <cellStyle name="Percent 13 3 2 3 4" xfId="11225"/>
    <cellStyle name="Percent 13 3 2 4" xfId="11226"/>
    <cellStyle name="Percent 13 3 2 5" xfId="11227"/>
    <cellStyle name="Percent 13 3 2 6" xfId="11228"/>
    <cellStyle name="Percent 13 3 3" xfId="11229"/>
    <cellStyle name="Percent 13 3 3 2" xfId="11230"/>
    <cellStyle name="Percent 13 3 3 2 2" xfId="11231"/>
    <cellStyle name="Percent 13 3 3 2 3" xfId="11232"/>
    <cellStyle name="Percent 13 3 3 2 4" xfId="11233"/>
    <cellStyle name="Percent 13 3 3 3" xfId="11234"/>
    <cellStyle name="Percent 13 3 3 3 2" xfId="11235"/>
    <cellStyle name="Percent 13 3 3 3 3" xfId="11236"/>
    <cellStyle name="Percent 13 3 3 3 4" xfId="11237"/>
    <cellStyle name="Percent 13 3 3 4" xfId="11238"/>
    <cellStyle name="Percent 13 3 3 5" xfId="11239"/>
    <cellStyle name="Percent 13 3 3 6" xfId="11240"/>
    <cellStyle name="Percent 13 3 4" xfId="11241"/>
    <cellStyle name="Percent 13 3 4 2" xfId="11242"/>
    <cellStyle name="Percent 13 3 4 3" xfId="11243"/>
    <cellStyle name="Percent 13 3 4 4" xfId="11244"/>
    <cellStyle name="Percent 13 3 5" xfId="11245"/>
    <cellStyle name="Percent 13 3 5 2" xfId="11246"/>
    <cellStyle name="Percent 13 3 5 3" xfId="11247"/>
    <cellStyle name="Percent 13 3 5 4" xfId="11248"/>
    <cellStyle name="Percent 13 3 6" xfId="11249"/>
    <cellStyle name="Percent 13 3 7" xfId="11250"/>
    <cellStyle name="Percent 13 3 8" xfId="11251"/>
    <cellStyle name="Percent 13 4" xfId="11252"/>
    <cellStyle name="Percent 13 4 2" xfId="11253"/>
    <cellStyle name="Percent 13 4 2 2" xfId="11254"/>
    <cellStyle name="Percent 13 4 2 2 2" xfId="11255"/>
    <cellStyle name="Percent 13 4 2 2 3" xfId="11256"/>
    <cellStyle name="Percent 13 4 2 2 4" xfId="11257"/>
    <cellStyle name="Percent 13 4 2 3" xfId="11258"/>
    <cellStyle name="Percent 13 4 2 3 2" xfId="11259"/>
    <cellStyle name="Percent 13 4 2 3 3" xfId="11260"/>
    <cellStyle name="Percent 13 4 2 3 4" xfId="11261"/>
    <cellStyle name="Percent 13 4 2 4" xfId="11262"/>
    <cellStyle name="Percent 13 4 2 5" xfId="11263"/>
    <cellStyle name="Percent 13 4 2 6" xfId="11264"/>
    <cellStyle name="Percent 13 4 3" xfId="11265"/>
    <cellStyle name="Percent 13 4 3 2" xfId="11266"/>
    <cellStyle name="Percent 13 4 3 2 2" xfId="11267"/>
    <cellStyle name="Percent 13 4 3 2 3" xfId="11268"/>
    <cellStyle name="Percent 13 4 3 2 4" xfId="11269"/>
    <cellStyle name="Percent 13 4 3 3" xfId="11270"/>
    <cellStyle name="Percent 13 4 3 3 2" xfId="11271"/>
    <cellStyle name="Percent 13 4 3 3 3" xfId="11272"/>
    <cellStyle name="Percent 13 4 3 3 4" xfId="11273"/>
    <cellStyle name="Percent 13 4 3 4" xfId="11274"/>
    <cellStyle name="Percent 13 4 3 5" xfId="11275"/>
    <cellStyle name="Percent 13 4 3 6" xfId="11276"/>
    <cellStyle name="Percent 13 4 4" xfId="11277"/>
    <cellStyle name="Percent 13 4 4 2" xfId="11278"/>
    <cellStyle name="Percent 13 4 4 3" xfId="11279"/>
    <cellStyle name="Percent 13 4 4 4" xfId="11280"/>
    <cellStyle name="Percent 13 4 5" xfId="11281"/>
    <cellStyle name="Percent 13 4 5 2" xfId="11282"/>
    <cellStyle name="Percent 13 4 5 3" xfId="11283"/>
    <cellStyle name="Percent 13 4 5 4" xfId="11284"/>
    <cellStyle name="Percent 13 4 6" xfId="11285"/>
    <cellStyle name="Percent 13 4 7" xfId="11286"/>
    <cellStyle name="Percent 13 4 8" xfId="11287"/>
    <cellStyle name="Percent 13 5" xfId="11288"/>
    <cellStyle name="Percent 13 5 2" xfId="11289"/>
    <cellStyle name="Percent 13 5 2 2" xfId="11290"/>
    <cellStyle name="Percent 13 5 2 2 2" xfId="11291"/>
    <cellStyle name="Percent 13 5 2 2 3" xfId="11292"/>
    <cellStyle name="Percent 13 5 2 2 4" xfId="11293"/>
    <cellStyle name="Percent 13 5 2 3" xfId="11294"/>
    <cellStyle name="Percent 13 5 2 3 2" xfId="11295"/>
    <cellStyle name="Percent 13 5 2 3 3" xfId="11296"/>
    <cellStyle name="Percent 13 5 2 3 4" xfId="11297"/>
    <cellStyle name="Percent 13 5 2 4" xfId="11298"/>
    <cellStyle name="Percent 13 5 2 5" xfId="11299"/>
    <cellStyle name="Percent 13 5 2 6" xfId="11300"/>
    <cellStyle name="Percent 13 5 3" xfId="11301"/>
    <cellStyle name="Percent 13 5 3 2" xfId="11302"/>
    <cellStyle name="Percent 13 5 3 2 2" xfId="11303"/>
    <cellStyle name="Percent 13 5 3 2 3" xfId="11304"/>
    <cellStyle name="Percent 13 5 3 2 4" xfId="11305"/>
    <cellStyle name="Percent 13 5 3 3" xfId="11306"/>
    <cellStyle name="Percent 13 5 3 3 2" xfId="11307"/>
    <cellStyle name="Percent 13 5 3 3 3" xfId="11308"/>
    <cellStyle name="Percent 13 5 3 3 4" xfId="11309"/>
    <cellStyle name="Percent 13 5 3 4" xfId="11310"/>
    <cellStyle name="Percent 13 5 3 5" xfId="11311"/>
    <cellStyle name="Percent 13 5 3 6" xfId="11312"/>
    <cellStyle name="Percent 13 5 4" xfId="11313"/>
    <cellStyle name="Percent 13 5 4 2" xfId="11314"/>
    <cellStyle name="Percent 13 5 4 3" xfId="11315"/>
    <cellStyle name="Percent 13 5 4 4" xfId="11316"/>
    <cellStyle name="Percent 13 5 5" xfId="11317"/>
    <cellStyle name="Percent 13 5 5 2" xfId="11318"/>
    <cellStyle name="Percent 13 5 5 3" xfId="11319"/>
    <cellStyle name="Percent 13 5 5 4" xfId="11320"/>
    <cellStyle name="Percent 13 5 6" xfId="11321"/>
    <cellStyle name="Percent 13 5 7" xfId="11322"/>
    <cellStyle name="Percent 13 5 8" xfId="11323"/>
    <cellStyle name="Percent 13 6" xfId="11324"/>
    <cellStyle name="Percent 13 6 2" xfId="11325"/>
    <cellStyle name="Percent 13 6 2 2" xfId="11326"/>
    <cellStyle name="Percent 13 6 2 3" xfId="11327"/>
    <cellStyle name="Percent 13 6 2 4" xfId="11328"/>
    <cellStyle name="Percent 13 6 3" xfId="11329"/>
    <cellStyle name="Percent 13 6 3 2" xfId="11330"/>
    <cellStyle name="Percent 13 6 3 3" xfId="11331"/>
    <cellStyle name="Percent 13 6 3 4" xfId="11332"/>
    <cellStyle name="Percent 13 6 4" xfId="11333"/>
    <cellStyle name="Percent 13 6 5" xfId="11334"/>
    <cellStyle name="Percent 13 6 6" xfId="11335"/>
    <cellStyle name="Percent 13 7" xfId="11336"/>
    <cellStyle name="Percent 13 7 2" xfId="11337"/>
    <cellStyle name="Percent 13 7 2 2" xfId="11338"/>
    <cellStyle name="Percent 13 7 2 3" xfId="11339"/>
    <cellStyle name="Percent 13 7 2 4" xfId="11340"/>
    <cellStyle name="Percent 13 7 3" xfId="11341"/>
    <cellStyle name="Percent 13 7 3 2" xfId="11342"/>
    <cellStyle name="Percent 13 7 3 3" xfId="11343"/>
    <cellStyle name="Percent 13 7 3 4" xfId="11344"/>
    <cellStyle name="Percent 13 7 4" xfId="11345"/>
    <cellStyle name="Percent 13 7 5" xfId="11346"/>
    <cellStyle name="Percent 13 7 6" xfId="11347"/>
    <cellStyle name="Percent 13 8" xfId="11348"/>
    <cellStyle name="Percent 13 8 2" xfId="11349"/>
    <cellStyle name="Percent 13 8 3" xfId="11350"/>
    <cellStyle name="Percent 13 8 4" xfId="11351"/>
    <cellStyle name="Percent 13 9" xfId="11352"/>
    <cellStyle name="Percent 13 9 2" xfId="11353"/>
    <cellStyle name="Percent 13 9 3" xfId="11354"/>
    <cellStyle name="Percent 13 9 4" xfId="11355"/>
    <cellStyle name="Percent 13 9 5" xfId="11356"/>
    <cellStyle name="Percent 14" xfId="11357"/>
    <cellStyle name="Percent 14 10" xfId="11358"/>
    <cellStyle name="Percent 14 11" xfId="11359"/>
    <cellStyle name="Percent 14 12" xfId="11360"/>
    <cellStyle name="Percent 14 2" xfId="11361"/>
    <cellStyle name="Percent 14 2 2" xfId="11362"/>
    <cellStyle name="Percent 14 2 2 2" xfId="11363"/>
    <cellStyle name="Percent 14 2 2 2 2" xfId="11364"/>
    <cellStyle name="Percent 14 2 2 2 3" xfId="11365"/>
    <cellStyle name="Percent 14 2 2 2 4" xfId="11366"/>
    <cellStyle name="Percent 14 2 2 3" xfId="11367"/>
    <cellStyle name="Percent 14 2 2 3 2" xfId="11368"/>
    <cellStyle name="Percent 14 2 2 3 3" xfId="11369"/>
    <cellStyle name="Percent 14 2 2 3 4" xfId="11370"/>
    <cellStyle name="Percent 14 2 2 4" xfId="11371"/>
    <cellStyle name="Percent 14 2 2 5" xfId="11372"/>
    <cellStyle name="Percent 14 2 2 6" xfId="11373"/>
    <cellStyle name="Percent 14 2 3" xfId="11374"/>
    <cellStyle name="Percent 14 2 3 2" xfId="11375"/>
    <cellStyle name="Percent 14 2 3 2 2" xfId="11376"/>
    <cellStyle name="Percent 14 2 3 2 3" xfId="11377"/>
    <cellStyle name="Percent 14 2 3 2 4" xfId="11378"/>
    <cellStyle name="Percent 14 2 3 3" xfId="11379"/>
    <cellStyle name="Percent 14 2 3 3 2" xfId="11380"/>
    <cellStyle name="Percent 14 2 3 3 3" xfId="11381"/>
    <cellStyle name="Percent 14 2 3 3 4" xfId="11382"/>
    <cellStyle name="Percent 14 2 3 4" xfId="11383"/>
    <cellStyle name="Percent 14 2 3 5" xfId="11384"/>
    <cellStyle name="Percent 14 2 3 6" xfId="11385"/>
    <cellStyle name="Percent 14 2 4" xfId="11386"/>
    <cellStyle name="Percent 14 2 4 2" xfId="11387"/>
    <cellStyle name="Percent 14 2 4 3" xfId="11388"/>
    <cellStyle name="Percent 14 2 4 4" xfId="11389"/>
    <cellStyle name="Percent 14 2 5" xfId="11390"/>
    <cellStyle name="Percent 14 2 5 2" xfId="11391"/>
    <cellStyle name="Percent 14 2 5 3" xfId="11392"/>
    <cellStyle name="Percent 14 2 5 4" xfId="11393"/>
    <cellStyle name="Percent 14 2 5 5" xfId="11394"/>
    <cellStyle name="Percent 14 2 6" xfId="11395"/>
    <cellStyle name="Percent 14 2 7" xfId="11396"/>
    <cellStyle name="Percent 14 2 8" xfId="11397"/>
    <cellStyle name="Percent 14 3" xfId="11398"/>
    <cellStyle name="Percent 14 3 2" xfId="11399"/>
    <cellStyle name="Percent 14 3 2 2" xfId="11400"/>
    <cellStyle name="Percent 14 3 2 2 2" xfId="11401"/>
    <cellStyle name="Percent 14 3 2 2 3" xfId="11402"/>
    <cellStyle name="Percent 14 3 2 2 4" xfId="11403"/>
    <cellStyle name="Percent 14 3 2 3" xfId="11404"/>
    <cellStyle name="Percent 14 3 2 3 2" xfId="11405"/>
    <cellStyle name="Percent 14 3 2 3 3" xfId="11406"/>
    <cellStyle name="Percent 14 3 2 3 4" xfId="11407"/>
    <cellStyle name="Percent 14 3 2 4" xfId="11408"/>
    <cellStyle name="Percent 14 3 2 5" xfId="11409"/>
    <cellStyle name="Percent 14 3 2 6" xfId="11410"/>
    <cellStyle name="Percent 14 3 3" xfId="11411"/>
    <cellStyle name="Percent 14 3 3 2" xfId="11412"/>
    <cellStyle name="Percent 14 3 3 2 2" xfId="11413"/>
    <cellStyle name="Percent 14 3 3 2 3" xfId="11414"/>
    <cellStyle name="Percent 14 3 3 2 4" xfId="11415"/>
    <cellStyle name="Percent 14 3 3 3" xfId="11416"/>
    <cellStyle name="Percent 14 3 3 3 2" xfId="11417"/>
    <cellStyle name="Percent 14 3 3 3 3" xfId="11418"/>
    <cellStyle name="Percent 14 3 3 3 4" xfId="11419"/>
    <cellStyle name="Percent 14 3 3 4" xfId="11420"/>
    <cellStyle name="Percent 14 3 3 5" xfId="11421"/>
    <cellStyle name="Percent 14 3 3 6" xfId="11422"/>
    <cellStyle name="Percent 14 3 4" xfId="11423"/>
    <cellStyle name="Percent 14 3 4 2" xfId="11424"/>
    <cellStyle name="Percent 14 3 4 3" xfId="11425"/>
    <cellStyle name="Percent 14 3 4 4" xfId="11426"/>
    <cellStyle name="Percent 14 3 5" xfId="11427"/>
    <cellStyle name="Percent 14 3 5 2" xfId="11428"/>
    <cellStyle name="Percent 14 3 5 3" xfId="11429"/>
    <cellStyle name="Percent 14 3 5 4" xfId="11430"/>
    <cellStyle name="Percent 14 3 6" xfId="11431"/>
    <cellStyle name="Percent 14 3 7" xfId="11432"/>
    <cellStyle name="Percent 14 3 8" xfId="11433"/>
    <cellStyle name="Percent 14 4" xfId="11434"/>
    <cellStyle name="Percent 14 4 2" xfId="11435"/>
    <cellStyle name="Percent 14 4 2 2" xfId="11436"/>
    <cellStyle name="Percent 14 4 2 2 2" xfId="11437"/>
    <cellStyle name="Percent 14 4 2 2 3" xfId="11438"/>
    <cellStyle name="Percent 14 4 2 2 4" xfId="11439"/>
    <cellStyle name="Percent 14 4 2 3" xfId="11440"/>
    <cellStyle name="Percent 14 4 2 3 2" xfId="11441"/>
    <cellStyle name="Percent 14 4 2 3 3" xfId="11442"/>
    <cellStyle name="Percent 14 4 2 3 4" xfId="11443"/>
    <cellStyle name="Percent 14 4 2 4" xfId="11444"/>
    <cellStyle name="Percent 14 4 2 5" xfId="11445"/>
    <cellStyle name="Percent 14 4 2 6" xfId="11446"/>
    <cellStyle name="Percent 14 4 3" xfId="11447"/>
    <cellStyle name="Percent 14 4 3 2" xfId="11448"/>
    <cellStyle name="Percent 14 4 3 2 2" xfId="11449"/>
    <cellStyle name="Percent 14 4 3 2 3" xfId="11450"/>
    <cellStyle name="Percent 14 4 3 2 4" xfId="11451"/>
    <cellStyle name="Percent 14 4 3 3" xfId="11452"/>
    <cellStyle name="Percent 14 4 3 3 2" xfId="11453"/>
    <cellStyle name="Percent 14 4 3 3 3" xfId="11454"/>
    <cellStyle name="Percent 14 4 3 3 4" xfId="11455"/>
    <cellStyle name="Percent 14 4 3 4" xfId="11456"/>
    <cellStyle name="Percent 14 4 3 5" xfId="11457"/>
    <cellStyle name="Percent 14 4 3 6" xfId="11458"/>
    <cellStyle name="Percent 14 4 4" xfId="11459"/>
    <cellStyle name="Percent 14 4 4 2" xfId="11460"/>
    <cellStyle name="Percent 14 4 4 3" xfId="11461"/>
    <cellStyle name="Percent 14 4 4 4" xfId="11462"/>
    <cellStyle name="Percent 14 4 5" xfId="11463"/>
    <cellStyle name="Percent 14 4 5 2" xfId="11464"/>
    <cellStyle name="Percent 14 4 5 3" xfId="11465"/>
    <cellStyle name="Percent 14 4 5 4" xfId="11466"/>
    <cellStyle name="Percent 14 4 6" xfId="11467"/>
    <cellStyle name="Percent 14 4 7" xfId="11468"/>
    <cellStyle name="Percent 14 4 8" xfId="11469"/>
    <cellStyle name="Percent 14 5" xfId="11470"/>
    <cellStyle name="Percent 14 5 2" xfId="11471"/>
    <cellStyle name="Percent 14 5 2 2" xfId="11472"/>
    <cellStyle name="Percent 14 5 2 2 2" xfId="11473"/>
    <cellStyle name="Percent 14 5 2 2 3" xfId="11474"/>
    <cellStyle name="Percent 14 5 2 2 4" xfId="11475"/>
    <cellStyle name="Percent 14 5 2 3" xfId="11476"/>
    <cellStyle name="Percent 14 5 2 3 2" xfId="11477"/>
    <cellStyle name="Percent 14 5 2 3 3" xfId="11478"/>
    <cellStyle name="Percent 14 5 2 3 4" xfId="11479"/>
    <cellStyle name="Percent 14 5 2 4" xfId="11480"/>
    <cellStyle name="Percent 14 5 2 5" xfId="11481"/>
    <cellStyle name="Percent 14 5 2 6" xfId="11482"/>
    <cellStyle name="Percent 14 5 3" xfId="11483"/>
    <cellStyle name="Percent 14 5 3 2" xfId="11484"/>
    <cellStyle name="Percent 14 5 3 2 2" xfId="11485"/>
    <cellStyle name="Percent 14 5 3 2 3" xfId="11486"/>
    <cellStyle name="Percent 14 5 3 2 4" xfId="11487"/>
    <cellStyle name="Percent 14 5 3 3" xfId="11488"/>
    <cellStyle name="Percent 14 5 3 3 2" xfId="11489"/>
    <cellStyle name="Percent 14 5 3 3 3" xfId="11490"/>
    <cellStyle name="Percent 14 5 3 3 4" xfId="11491"/>
    <cellStyle name="Percent 14 5 3 4" xfId="11492"/>
    <cellStyle name="Percent 14 5 3 5" xfId="11493"/>
    <cellStyle name="Percent 14 5 3 6" xfId="11494"/>
    <cellStyle name="Percent 14 5 4" xfId="11495"/>
    <cellStyle name="Percent 14 5 4 2" xfId="11496"/>
    <cellStyle name="Percent 14 5 4 3" xfId="11497"/>
    <cellStyle name="Percent 14 5 4 4" xfId="11498"/>
    <cellStyle name="Percent 14 5 5" xfId="11499"/>
    <cellStyle name="Percent 14 5 5 2" xfId="11500"/>
    <cellStyle name="Percent 14 5 5 3" xfId="11501"/>
    <cellStyle name="Percent 14 5 5 4" xfId="11502"/>
    <cellStyle name="Percent 14 5 6" xfId="11503"/>
    <cellStyle name="Percent 14 5 7" xfId="11504"/>
    <cellStyle name="Percent 14 5 8" xfId="11505"/>
    <cellStyle name="Percent 14 6" xfId="11506"/>
    <cellStyle name="Percent 14 6 2" xfId="11507"/>
    <cellStyle name="Percent 14 6 2 2" xfId="11508"/>
    <cellStyle name="Percent 14 6 2 3" xfId="11509"/>
    <cellStyle name="Percent 14 6 2 4" xfId="11510"/>
    <cellStyle name="Percent 14 6 3" xfId="11511"/>
    <cellStyle name="Percent 14 6 3 2" xfId="11512"/>
    <cellStyle name="Percent 14 6 3 3" xfId="11513"/>
    <cellStyle name="Percent 14 6 3 4" xfId="11514"/>
    <cellStyle name="Percent 14 6 4" xfId="11515"/>
    <cellStyle name="Percent 14 6 5" xfId="11516"/>
    <cellStyle name="Percent 14 6 6" xfId="11517"/>
    <cellStyle name="Percent 14 7" xfId="11518"/>
    <cellStyle name="Percent 14 7 2" xfId="11519"/>
    <cellStyle name="Percent 14 7 2 2" xfId="11520"/>
    <cellStyle name="Percent 14 7 2 3" xfId="11521"/>
    <cellStyle name="Percent 14 7 2 4" xfId="11522"/>
    <cellStyle name="Percent 14 7 3" xfId="11523"/>
    <cellStyle name="Percent 14 7 3 2" xfId="11524"/>
    <cellStyle name="Percent 14 7 3 3" xfId="11525"/>
    <cellStyle name="Percent 14 7 3 4" xfId="11526"/>
    <cellStyle name="Percent 14 7 4" xfId="11527"/>
    <cellStyle name="Percent 14 7 5" xfId="11528"/>
    <cellStyle name="Percent 14 7 6" xfId="11529"/>
    <cellStyle name="Percent 14 8" xfId="11530"/>
    <cellStyle name="Percent 14 8 2" xfId="11531"/>
    <cellStyle name="Percent 14 8 3" xfId="11532"/>
    <cellStyle name="Percent 14 8 4" xfId="11533"/>
    <cellStyle name="Percent 14 9" xfId="11534"/>
    <cellStyle name="Percent 14 9 2" xfId="11535"/>
    <cellStyle name="Percent 14 9 3" xfId="11536"/>
    <cellStyle name="Percent 14 9 4" xfId="11537"/>
    <cellStyle name="Percent 14 9 5" xfId="11538"/>
    <cellStyle name="Percent 15" xfId="11539"/>
    <cellStyle name="Percent 15 2" xfId="11540"/>
    <cellStyle name="Percent 15 2 2" xfId="11541"/>
    <cellStyle name="Percent 15 2 2 2" xfId="11542"/>
    <cellStyle name="Percent 15 2 2 3" xfId="11543"/>
    <cellStyle name="Percent 15 2 2 4" xfId="11544"/>
    <cellStyle name="Percent 15 2 3" xfId="11545"/>
    <cellStyle name="Percent 15 2 3 2" xfId="11546"/>
    <cellStyle name="Percent 15 2 3 3" xfId="11547"/>
    <cellStyle name="Percent 15 2 3 4" xfId="11548"/>
    <cellStyle name="Percent 15 2 3 5" xfId="11549"/>
    <cellStyle name="Percent 15 2 4" xfId="11550"/>
    <cellStyle name="Percent 15 2 5" xfId="11551"/>
    <cellStyle name="Percent 15 2 6" xfId="11552"/>
    <cellStyle name="Percent 15 3" xfId="11553"/>
    <cellStyle name="Percent 15 3 2" xfId="11554"/>
    <cellStyle name="Percent 15 3 2 2" xfId="11555"/>
    <cellStyle name="Percent 15 3 2 3" xfId="11556"/>
    <cellStyle name="Percent 15 3 2 4" xfId="11557"/>
    <cellStyle name="Percent 15 3 3" xfId="11558"/>
    <cellStyle name="Percent 15 3 3 2" xfId="11559"/>
    <cellStyle name="Percent 15 3 3 3" xfId="11560"/>
    <cellStyle name="Percent 15 3 3 4" xfId="11561"/>
    <cellStyle name="Percent 15 3 4" xfId="11562"/>
    <cellStyle name="Percent 15 3 5" xfId="11563"/>
    <cellStyle name="Percent 15 3 6" xfId="11564"/>
    <cellStyle name="Percent 15 4" xfId="11565"/>
    <cellStyle name="Percent 15 4 2" xfId="11566"/>
    <cellStyle name="Percent 15 4 3" xfId="11567"/>
    <cellStyle name="Percent 15 4 4" xfId="11568"/>
    <cellStyle name="Percent 15 5" xfId="11569"/>
    <cellStyle name="Percent 15 5 2" xfId="11570"/>
    <cellStyle name="Percent 15 5 3" xfId="11571"/>
    <cellStyle name="Percent 15 5 4" xfId="11572"/>
    <cellStyle name="Percent 15 5 5" xfId="11573"/>
    <cellStyle name="Percent 15 6" xfId="11574"/>
    <cellStyle name="Percent 15 7" xfId="11575"/>
    <cellStyle name="Percent 15 8" xfId="11576"/>
    <cellStyle name="Percent 16" xfId="11577"/>
    <cellStyle name="Percent 16 2" xfId="11578"/>
    <cellStyle name="Percent 16 2 2" xfId="11579"/>
    <cellStyle name="Percent 16 2 2 2" xfId="11580"/>
    <cellStyle name="Percent 16 2 2 3" xfId="11581"/>
    <cellStyle name="Percent 16 2 2 4" xfId="11582"/>
    <cellStyle name="Percent 16 2 3" xfId="11583"/>
    <cellStyle name="Percent 16 2 3 2" xfId="11584"/>
    <cellStyle name="Percent 16 2 3 3" xfId="11585"/>
    <cellStyle name="Percent 16 2 3 4" xfId="11586"/>
    <cellStyle name="Percent 16 2 3 5" xfId="11587"/>
    <cellStyle name="Percent 16 2 4" xfId="11588"/>
    <cellStyle name="Percent 16 2 5" xfId="11589"/>
    <cellStyle name="Percent 16 2 6" xfId="11590"/>
    <cellStyle name="Percent 16 3" xfId="11591"/>
    <cellStyle name="Percent 16 3 2" xfId="11592"/>
    <cellStyle name="Percent 16 3 2 2" xfId="11593"/>
    <cellStyle name="Percent 16 3 2 3" xfId="11594"/>
    <cellStyle name="Percent 16 3 2 4" xfId="11595"/>
    <cellStyle name="Percent 16 3 3" xfId="11596"/>
    <cellStyle name="Percent 16 3 3 2" xfId="11597"/>
    <cellStyle name="Percent 16 3 3 3" xfId="11598"/>
    <cellStyle name="Percent 16 3 3 4" xfId="11599"/>
    <cellStyle name="Percent 16 3 4" xfId="11600"/>
    <cellStyle name="Percent 16 3 5" xfId="11601"/>
    <cellStyle name="Percent 16 3 6" xfId="11602"/>
    <cellStyle name="Percent 16 4" xfId="11603"/>
    <cellStyle name="Percent 16 4 2" xfId="11604"/>
    <cellStyle name="Percent 16 4 3" xfId="11605"/>
    <cellStyle name="Percent 16 4 4" xfId="11606"/>
    <cellStyle name="Percent 16 5" xfId="11607"/>
    <cellStyle name="Percent 16 5 2" xfId="11608"/>
    <cellStyle name="Percent 16 5 3" xfId="11609"/>
    <cellStyle name="Percent 16 5 4" xfId="11610"/>
    <cellStyle name="Percent 16 5 5" xfId="11611"/>
    <cellStyle name="Percent 16 6" xfId="11612"/>
    <cellStyle name="Percent 16 7" xfId="11613"/>
    <cellStyle name="Percent 16 8" xfId="11614"/>
    <cellStyle name="Percent 17" xfId="11615"/>
    <cellStyle name="Percent 17 2" xfId="11616"/>
    <cellStyle name="Percent 17 2 2" xfId="11617"/>
    <cellStyle name="Percent 17 2 2 2" xfId="11618"/>
    <cellStyle name="Percent 17 2 2 3" xfId="11619"/>
    <cellStyle name="Percent 17 2 2 4" xfId="11620"/>
    <cellStyle name="Percent 17 2 2 5" xfId="11621"/>
    <cellStyle name="Percent 17 2 3" xfId="11622"/>
    <cellStyle name="Percent 17 2 3 2" xfId="11623"/>
    <cellStyle name="Percent 17 2 3 3" xfId="11624"/>
    <cellStyle name="Percent 17 2 3 4" xfId="11625"/>
    <cellStyle name="Percent 17 2 3 5" xfId="11626"/>
    <cellStyle name="Percent 17 2 4" xfId="11627"/>
    <cellStyle name="Percent 17 2 5" xfId="11628"/>
    <cellStyle name="Percent 17 2 6" xfId="11629"/>
    <cellStyle name="Percent 17 3" xfId="11630"/>
    <cellStyle name="Percent 17 3 2" xfId="11631"/>
    <cellStyle name="Percent 17 3 2 2" xfId="11632"/>
    <cellStyle name="Percent 17 3 2 3" xfId="11633"/>
    <cellStyle name="Percent 17 3 2 4" xfId="11634"/>
    <cellStyle name="Percent 17 3 3" xfId="11635"/>
    <cellStyle name="Percent 17 3 3 2" xfId="11636"/>
    <cellStyle name="Percent 17 3 3 3" xfId="11637"/>
    <cellStyle name="Percent 17 3 3 4" xfId="11638"/>
    <cellStyle name="Percent 17 3 3 5" xfId="11639"/>
    <cellStyle name="Percent 17 3 4" xfId="11640"/>
    <cellStyle name="Percent 17 3 5" xfId="11641"/>
    <cellStyle name="Percent 17 3 6" xfId="11642"/>
    <cellStyle name="Percent 17 4" xfId="11643"/>
    <cellStyle name="Percent 17 4 2" xfId="11644"/>
    <cellStyle name="Percent 17 4 3" xfId="11645"/>
    <cellStyle name="Percent 17 4 4" xfId="11646"/>
    <cellStyle name="Percent 17 5" xfId="11647"/>
    <cellStyle name="Percent 17 5 2" xfId="11648"/>
    <cellStyle name="Percent 17 5 3" xfId="11649"/>
    <cellStyle name="Percent 17 5 4" xfId="11650"/>
    <cellStyle name="Percent 17 5 5" xfId="11651"/>
    <cellStyle name="Percent 17 6" xfId="11652"/>
    <cellStyle name="Percent 17 7" xfId="11653"/>
    <cellStyle name="Percent 17 8" xfId="11654"/>
    <cellStyle name="Percent 18" xfId="11655"/>
    <cellStyle name="Percent 18 2" xfId="11656"/>
    <cellStyle name="Percent 18 2 2" xfId="11657"/>
    <cellStyle name="Percent 18 2 2 2" xfId="11658"/>
    <cellStyle name="Percent 18 2 2 3" xfId="11659"/>
    <cellStyle name="Percent 18 2 2 4" xfId="11660"/>
    <cellStyle name="Percent 18 2 3" xfId="11661"/>
    <cellStyle name="Percent 18 2 3 2" xfId="11662"/>
    <cellStyle name="Percent 18 2 3 3" xfId="11663"/>
    <cellStyle name="Percent 18 2 3 4" xfId="11664"/>
    <cellStyle name="Percent 18 2 3 5" xfId="11665"/>
    <cellStyle name="Percent 18 2 4" xfId="11666"/>
    <cellStyle name="Percent 18 2 5" xfId="11667"/>
    <cellStyle name="Percent 18 2 6" xfId="11668"/>
    <cellStyle name="Percent 18 3" xfId="11669"/>
    <cellStyle name="Percent 18 3 2" xfId="11670"/>
    <cellStyle name="Percent 18 3 2 2" xfId="11671"/>
    <cellStyle name="Percent 18 3 2 3" xfId="11672"/>
    <cellStyle name="Percent 18 3 2 4" xfId="11673"/>
    <cellStyle name="Percent 18 3 3" xfId="11674"/>
    <cellStyle name="Percent 18 3 3 2" xfId="11675"/>
    <cellStyle name="Percent 18 3 3 3" xfId="11676"/>
    <cellStyle name="Percent 18 3 3 4" xfId="11677"/>
    <cellStyle name="Percent 18 3 4" xfId="11678"/>
    <cellStyle name="Percent 18 3 5" xfId="11679"/>
    <cellStyle name="Percent 18 3 6" xfId="11680"/>
    <cellStyle name="Percent 18 4" xfId="11681"/>
    <cellStyle name="Percent 18 4 2" xfId="11682"/>
    <cellStyle name="Percent 18 4 3" xfId="11683"/>
    <cellStyle name="Percent 18 4 4" xfId="11684"/>
    <cellStyle name="Percent 18 5" xfId="11685"/>
    <cellStyle name="Percent 18 5 2" xfId="11686"/>
    <cellStyle name="Percent 18 5 3" xfId="11687"/>
    <cellStyle name="Percent 18 5 4" xfId="11688"/>
    <cellStyle name="Percent 18 5 5" xfId="11689"/>
    <cellStyle name="Percent 18 6" xfId="11690"/>
    <cellStyle name="Percent 18 7" xfId="11691"/>
    <cellStyle name="Percent 18 8" xfId="11692"/>
    <cellStyle name="Percent 19" xfId="11693"/>
    <cellStyle name="Percent 19 2" xfId="11694"/>
    <cellStyle name="Percent 19 2 2" xfId="11695"/>
    <cellStyle name="Percent 19 2 3" xfId="11696"/>
    <cellStyle name="Percent 19 2 4" xfId="11697"/>
    <cellStyle name="Percent 19 2 5" xfId="11698"/>
    <cellStyle name="Percent 19 2 6" xfId="11699"/>
    <cellStyle name="Percent 19 3" xfId="11700"/>
    <cellStyle name="Percent 19 3 2" xfId="11701"/>
    <cellStyle name="Percent 19 3 3" xfId="11702"/>
    <cellStyle name="Percent 19 3 4" xfId="11703"/>
    <cellStyle name="Percent 19 3 5" xfId="11704"/>
    <cellStyle name="Percent 19 4" xfId="11705"/>
    <cellStyle name="Percent 19 5" xfId="11706"/>
    <cellStyle name="Percent 19 6" xfId="11707"/>
    <cellStyle name="Percent 19 7" xfId="11708"/>
    <cellStyle name="Percent 2" xfId="11709"/>
    <cellStyle name="Percent 2 10" xfId="11710"/>
    <cellStyle name="Percent 2 10 2" xfId="11711"/>
    <cellStyle name="Percent 2 10 2 2" xfId="11712"/>
    <cellStyle name="Percent 2 10 2 2 2" xfId="11713"/>
    <cellStyle name="Percent 2 10 2 2 3" xfId="11714"/>
    <cellStyle name="Percent 2 10 2 2 4" xfId="11715"/>
    <cellStyle name="Percent 2 10 2 3" xfId="11716"/>
    <cellStyle name="Percent 2 10 2 3 2" xfId="11717"/>
    <cellStyle name="Percent 2 10 2 3 3" xfId="11718"/>
    <cellStyle name="Percent 2 10 2 3 4" xfId="11719"/>
    <cellStyle name="Percent 2 10 2 4" xfId="11720"/>
    <cellStyle name="Percent 2 10 2 5" xfId="11721"/>
    <cellStyle name="Percent 2 10 2 6" xfId="11722"/>
    <cellStyle name="Percent 2 10 3" xfId="11723"/>
    <cellStyle name="Percent 2 10 3 2" xfId="11724"/>
    <cellStyle name="Percent 2 10 3 2 2" xfId="11725"/>
    <cellStyle name="Percent 2 10 3 2 3" xfId="11726"/>
    <cellStyle name="Percent 2 10 3 2 4" xfId="11727"/>
    <cellStyle name="Percent 2 10 3 3" xfId="11728"/>
    <cellStyle name="Percent 2 10 3 3 2" xfId="11729"/>
    <cellStyle name="Percent 2 10 3 3 3" xfId="11730"/>
    <cellStyle name="Percent 2 10 3 3 4" xfId="11731"/>
    <cellStyle name="Percent 2 10 3 4" xfId="11732"/>
    <cellStyle name="Percent 2 10 3 5" xfId="11733"/>
    <cellStyle name="Percent 2 10 3 6" xfId="11734"/>
    <cellStyle name="Percent 2 10 4" xfId="11735"/>
    <cellStyle name="Percent 2 10 4 2" xfId="11736"/>
    <cellStyle name="Percent 2 10 4 3" xfId="11737"/>
    <cellStyle name="Percent 2 10 4 4" xfId="11738"/>
    <cellStyle name="Percent 2 10 5" xfId="11739"/>
    <cellStyle name="Percent 2 10 5 2" xfId="11740"/>
    <cellStyle name="Percent 2 10 5 3" xfId="11741"/>
    <cellStyle name="Percent 2 10 5 4" xfId="11742"/>
    <cellStyle name="Percent 2 10 6" xfId="11743"/>
    <cellStyle name="Percent 2 10 7" xfId="11744"/>
    <cellStyle name="Percent 2 10 8" xfId="11745"/>
    <cellStyle name="Percent 2 11" xfId="11746"/>
    <cellStyle name="Percent 2 11 2" xfId="11747"/>
    <cellStyle name="Percent 2 11 2 2" xfId="11748"/>
    <cellStyle name="Percent 2 11 2 2 2" xfId="11749"/>
    <cellStyle name="Percent 2 11 2 2 3" xfId="11750"/>
    <cellStyle name="Percent 2 11 2 2 4" xfId="11751"/>
    <cellStyle name="Percent 2 11 2 3" xfId="11752"/>
    <cellStyle name="Percent 2 11 2 3 2" xfId="11753"/>
    <cellStyle name="Percent 2 11 2 3 3" xfId="11754"/>
    <cellStyle name="Percent 2 11 2 3 4" xfId="11755"/>
    <cellStyle name="Percent 2 11 2 4" xfId="11756"/>
    <cellStyle name="Percent 2 11 2 5" xfId="11757"/>
    <cellStyle name="Percent 2 11 2 6" xfId="11758"/>
    <cellStyle name="Percent 2 11 3" xfId="11759"/>
    <cellStyle name="Percent 2 11 3 2" xfId="11760"/>
    <cellStyle name="Percent 2 11 3 2 2" xfId="11761"/>
    <cellStyle name="Percent 2 11 3 2 3" xfId="11762"/>
    <cellStyle name="Percent 2 11 3 2 4" xfId="11763"/>
    <cellStyle name="Percent 2 11 3 3" xfId="11764"/>
    <cellStyle name="Percent 2 11 3 3 2" xfId="11765"/>
    <cellStyle name="Percent 2 11 3 3 3" xfId="11766"/>
    <cellStyle name="Percent 2 11 3 3 4" xfId="11767"/>
    <cellStyle name="Percent 2 11 3 4" xfId="11768"/>
    <cellStyle name="Percent 2 11 3 5" xfId="11769"/>
    <cellStyle name="Percent 2 11 3 6" xfId="11770"/>
    <cellStyle name="Percent 2 11 4" xfId="11771"/>
    <cellStyle name="Percent 2 11 4 2" xfId="11772"/>
    <cellStyle name="Percent 2 11 4 3" xfId="11773"/>
    <cellStyle name="Percent 2 11 4 4" xfId="11774"/>
    <cellStyle name="Percent 2 11 5" xfId="11775"/>
    <cellStyle name="Percent 2 11 5 2" xfId="11776"/>
    <cellStyle name="Percent 2 11 5 3" xfId="11777"/>
    <cellStyle name="Percent 2 11 5 4" xfId="11778"/>
    <cellStyle name="Percent 2 11 6" xfId="11779"/>
    <cellStyle name="Percent 2 11 7" xfId="11780"/>
    <cellStyle name="Percent 2 11 8" xfId="11781"/>
    <cellStyle name="Percent 2 12" xfId="11782"/>
    <cellStyle name="Percent 2 12 2" xfId="11783"/>
    <cellStyle name="Percent 2 12 2 2" xfId="11784"/>
    <cellStyle name="Percent 2 12 2 2 2" xfId="11785"/>
    <cellStyle name="Percent 2 12 2 2 3" xfId="11786"/>
    <cellStyle name="Percent 2 12 2 2 4" xfId="11787"/>
    <cellStyle name="Percent 2 12 2 3" xfId="11788"/>
    <cellStyle name="Percent 2 12 2 3 2" xfId="11789"/>
    <cellStyle name="Percent 2 12 2 3 3" xfId="11790"/>
    <cellStyle name="Percent 2 12 2 3 4" xfId="11791"/>
    <cellStyle name="Percent 2 12 2 4" xfId="11792"/>
    <cellStyle name="Percent 2 12 2 5" xfId="11793"/>
    <cellStyle name="Percent 2 12 2 6" xfId="11794"/>
    <cellStyle name="Percent 2 12 3" xfId="11795"/>
    <cellStyle name="Percent 2 12 3 2" xfId="11796"/>
    <cellStyle name="Percent 2 12 3 2 2" xfId="11797"/>
    <cellStyle name="Percent 2 12 3 2 3" xfId="11798"/>
    <cellStyle name="Percent 2 12 3 2 4" xfId="11799"/>
    <cellStyle name="Percent 2 12 3 3" xfId="11800"/>
    <cellStyle name="Percent 2 12 3 3 2" xfId="11801"/>
    <cellStyle name="Percent 2 12 3 3 3" xfId="11802"/>
    <cellStyle name="Percent 2 12 3 3 4" xfId="11803"/>
    <cellStyle name="Percent 2 12 3 4" xfId="11804"/>
    <cellStyle name="Percent 2 12 3 5" xfId="11805"/>
    <cellStyle name="Percent 2 12 3 6" xfId="11806"/>
    <cellStyle name="Percent 2 12 4" xfId="11807"/>
    <cellStyle name="Percent 2 12 4 2" xfId="11808"/>
    <cellStyle name="Percent 2 12 4 3" xfId="11809"/>
    <cellStyle name="Percent 2 12 4 4" xfId="11810"/>
    <cellStyle name="Percent 2 12 5" xfId="11811"/>
    <cellStyle name="Percent 2 12 5 2" xfId="11812"/>
    <cellStyle name="Percent 2 12 5 3" xfId="11813"/>
    <cellStyle name="Percent 2 12 5 4" xfId="11814"/>
    <cellStyle name="Percent 2 12 6" xfId="11815"/>
    <cellStyle name="Percent 2 12 7" xfId="11816"/>
    <cellStyle name="Percent 2 12 8" xfId="11817"/>
    <cellStyle name="Percent 2 13" xfId="11818"/>
    <cellStyle name="Percent 2 13 2" xfId="11819"/>
    <cellStyle name="Percent 2 13 2 2" xfId="11820"/>
    <cellStyle name="Percent 2 13 2 2 2" xfId="11821"/>
    <cellStyle name="Percent 2 13 2 2 3" xfId="11822"/>
    <cellStyle name="Percent 2 13 2 2 4" xfId="11823"/>
    <cellStyle name="Percent 2 13 2 3" xfId="11824"/>
    <cellStyle name="Percent 2 13 2 3 2" xfId="11825"/>
    <cellStyle name="Percent 2 13 2 3 3" xfId="11826"/>
    <cellStyle name="Percent 2 13 2 3 4" xfId="11827"/>
    <cellStyle name="Percent 2 13 2 4" xfId="11828"/>
    <cellStyle name="Percent 2 13 2 5" xfId="11829"/>
    <cellStyle name="Percent 2 13 2 6" xfId="11830"/>
    <cellStyle name="Percent 2 13 3" xfId="11831"/>
    <cellStyle name="Percent 2 13 3 2" xfId="11832"/>
    <cellStyle name="Percent 2 13 3 2 2" xfId="11833"/>
    <cellStyle name="Percent 2 13 3 2 3" xfId="11834"/>
    <cellStyle name="Percent 2 13 3 2 4" xfId="11835"/>
    <cellStyle name="Percent 2 13 3 3" xfId="11836"/>
    <cellStyle name="Percent 2 13 3 3 2" xfId="11837"/>
    <cellStyle name="Percent 2 13 3 3 3" xfId="11838"/>
    <cellStyle name="Percent 2 13 3 3 4" xfId="11839"/>
    <cellStyle name="Percent 2 13 3 4" xfId="11840"/>
    <cellStyle name="Percent 2 13 3 5" xfId="11841"/>
    <cellStyle name="Percent 2 13 3 6" xfId="11842"/>
    <cellStyle name="Percent 2 13 4" xfId="11843"/>
    <cellStyle name="Percent 2 13 4 2" xfId="11844"/>
    <cellStyle name="Percent 2 13 4 3" xfId="11845"/>
    <cellStyle name="Percent 2 13 4 4" xfId="11846"/>
    <cellStyle name="Percent 2 13 5" xfId="11847"/>
    <cellStyle name="Percent 2 13 5 2" xfId="11848"/>
    <cellStyle name="Percent 2 13 5 3" xfId="11849"/>
    <cellStyle name="Percent 2 13 5 4" xfId="11850"/>
    <cellStyle name="Percent 2 13 6" xfId="11851"/>
    <cellStyle name="Percent 2 13 7" xfId="11852"/>
    <cellStyle name="Percent 2 13 8" xfId="11853"/>
    <cellStyle name="Percent 2 14" xfId="11854"/>
    <cellStyle name="Percent 2 14 2" xfId="11855"/>
    <cellStyle name="Percent 2 14 2 2" xfId="11856"/>
    <cellStyle name="Percent 2 14 2 3" xfId="11857"/>
    <cellStyle name="Percent 2 14 2 4" xfId="11858"/>
    <cellStyle name="Percent 2 14 3" xfId="11859"/>
    <cellStyle name="Percent 2 14 3 2" xfId="11860"/>
    <cellStyle name="Percent 2 14 3 3" xfId="11861"/>
    <cellStyle name="Percent 2 14 3 4" xfId="11862"/>
    <cellStyle name="Percent 2 14 4" xfId="11863"/>
    <cellStyle name="Percent 2 14 5" xfId="11864"/>
    <cellStyle name="Percent 2 14 6" xfId="11865"/>
    <cellStyle name="Percent 2 15" xfId="11866"/>
    <cellStyle name="Percent 2 15 2" xfId="11867"/>
    <cellStyle name="Percent 2 15 2 2" xfId="11868"/>
    <cellStyle name="Percent 2 15 2 3" xfId="11869"/>
    <cellStyle name="Percent 2 15 2 4" xfId="11870"/>
    <cellStyle name="Percent 2 15 3" xfId="11871"/>
    <cellStyle name="Percent 2 15 3 2" xfId="11872"/>
    <cellStyle name="Percent 2 15 3 3" xfId="11873"/>
    <cellStyle name="Percent 2 15 3 4" xfId="11874"/>
    <cellStyle name="Percent 2 15 4" xfId="11875"/>
    <cellStyle name="Percent 2 15 5" xfId="11876"/>
    <cellStyle name="Percent 2 15 6" xfId="11877"/>
    <cellStyle name="Percent 2 16" xfId="11878"/>
    <cellStyle name="Percent 2 16 2" xfId="11879"/>
    <cellStyle name="Percent 2 16 3" xfId="11880"/>
    <cellStyle name="Percent 2 16 4" xfId="11881"/>
    <cellStyle name="Percent 2 17" xfId="11882"/>
    <cellStyle name="Percent 2 17 2" xfId="11883"/>
    <cellStyle name="Percent 2 17 3" xfId="11884"/>
    <cellStyle name="Percent 2 17 4" xfId="11885"/>
    <cellStyle name="Percent 2 18" xfId="11886"/>
    <cellStyle name="Percent 2 18 2" xfId="11887"/>
    <cellStyle name="Percent 2 18 3" xfId="11888"/>
    <cellStyle name="Percent 2 18 4" xfId="11889"/>
    <cellStyle name="Percent 2 18 5" xfId="11890"/>
    <cellStyle name="Percent 2 19" xfId="11891"/>
    <cellStyle name="Percent 2 2" xfId="11892"/>
    <cellStyle name="Percent 2 2 10" xfId="11893"/>
    <cellStyle name="Percent 2 2 10 2" xfId="11894"/>
    <cellStyle name="Percent 2 2 10 2 2" xfId="11895"/>
    <cellStyle name="Percent 2 2 10 2 3" xfId="11896"/>
    <cellStyle name="Percent 2 2 10 2 4" xfId="11897"/>
    <cellStyle name="Percent 2 2 10 3" xfId="11898"/>
    <cellStyle name="Percent 2 2 10 3 2" xfId="11899"/>
    <cellStyle name="Percent 2 2 10 3 3" xfId="11900"/>
    <cellStyle name="Percent 2 2 10 3 4" xfId="11901"/>
    <cellStyle name="Percent 2 2 10 4" xfId="11902"/>
    <cellStyle name="Percent 2 2 10 5" xfId="11903"/>
    <cellStyle name="Percent 2 2 10 6" xfId="11904"/>
    <cellStyle name="Percent 2 2 11" xfId="11905"/>
    <cellStyle name="Percent 2 2 11 2" xfId="11906"/>
    <cellStyle name="Percent 2 2 11 2 2" xfId="11907"/>
    <cellStyle name="Percent 2 2 11 2 3" xfId="11908"/>
    <cellStyle name="Percent 2 2 11 2 4" xfId="11909"/>
    <cellStyle name="Percent 2 2 11 3" xfId="11910"/>
    <cellStyle name="Percent 2 2 11 3 2" xfId="11911"/>
    <cellStyle name="Percent 2 2 11 3 3" xfId="11912"/>
    <cellStyle name="Percent 2 2 11 3 4" xfId="11913"/>
    <cellStyle name="Percent 2 2 11 4" xfId="11914"/>
    <cellStyle name="Percent 2 2 11 5" xfId="11915"/>
    <cellStyle name="Percent 2 2 11 6" xfId="11916"/>
    <cellStyle name="Percent 2 2 12" xfId="11917"/>
    <cellStyle name="Percent 2 2 12 2" xfId="11918"/>
    <cellStyle name="Percent 2 2 12 3" xfId="11919"/>
    <cellStyle name="Percent 2 2 12 4" xfId="11920"/>
    <cellStyle name="Percent 2 2 13" xfId="11921"/>
    <cellStyle name="Percent 2 2 13 2" xfId="11922"/>
    <cellStyle name="Percent 2 2 13 3" xfId="11923"/>
    <cellStyle name="Percent 2 2 13 4" xfId="11924"/>
    <cellStyle name="Percent 2 2 14" xfId="11925"/>
    <cellStyle name="Percent 2 2 14 2" xfId="11926"/>
    <cellStyle name="Percent 2 2 14 3" xfId="11927"/>
    <cellStyle name="Percent 2 2 14 4" xfId="11928"/>
    <cellStyle name="Percent 2 2 14 5" xfId="11929"/>
    <cellStyle name="Percent 2 2 15" xfId="11930"/>
    <cellStyle name="Percent 2 2 16" xfId="11931"/>
    <cellStyle name="Percent 2 2 17" xfId="11932"/>
    <cellStyle name="Percent 2 2 18" xfId="11933"/>
    <cellStyle name="Percent 2 2 19" xfId="11934"/>
    <cellStyle name="Percent 2 2 2" xfId="11935"/>
    <cellStyle name="Percent 2 2 2 10" xfId="11936"/>
    <cellStyle name="Percent 2 2 2 10 2" xfId="11937"/>
    <cellStyle name="Percent 2 2 2 10 3" xfId="11938"/>
    <cellStyle name="Percent 2 2 2 10 4" xfId="11939"/>
    <cellStyle name="Percent 2 2 2 11" xfId="11940"/>
    <cellStyle name="Percent 2 2 2 11 2" xfId="11941"/>
    <cellStyle name="Percent 2 2 2 11 3" xfId="11942"/>
    <cellStyle name="Percent 2 2 2 11 4" xfId="11943"/>
    <cellStyle name="Percent 2 2 2 12" xfId="11944"/>
    <cellStyle name="Percent 2 2 2 12 2" xfId="11945"/>
    <cellStyle name="Percent 2 2 2 12 3" xfId="11946"/>
    <cellStyle name="Percent 2 2 2 12 4" xfId="11947"/>
    <cellStyle name="Percent 2 2 2 12 5" xfId="11948"/>
    <cellStyle name="Percent 2 2 2 13" xfId="11949"/>
    <cellStyle name="Percent 2 2 2 14" xfId="11950"/>
    <cellStyle name="Percent 2 2 2 15" xfId="11951"/>
    <cellStyle name="Percent 2 2 2 16" xfId="11952"/>
    <cellStyle name="Percent 2 2 2 17" xfId="11953"/>
    <cellStyle name="Percent 2 2 2 2" xfId="11954"/>
    <cellStyle name="Percent 2 2 2 2 10" xfId="11955"/>
    <cellStyle name="Percent 2 2 2 2 10 2" xfId="11956"/>
    <cellStyle name="Percent 2 2 2 2 10 3" xfId="11957"/>
    <cellStyle name="Percent 2 2 2 2 10 4" xfId="11958"/>
    <cellStyle name="Percent 2 2 2 2 11" xfId="11959"/>
    <cellStyle name="Percent 2 2 2 2 11 2" xfId="11960"/>
    <cellStyle name="Percent 2 2 2 2 11 3" xfId="11961"/>
    <cellStyle name="Percent 2 2 2 2 11 4" xfId="11962"/>
    <cellStyle name="Percent 2 2 2 2 12" xfId="11963"/>
    <cellStyle name="Percent 2 2 2 2 13" xfId="11964"/>
    <cellStyle name="Percent 2 2 2 2 14" xfId="11965"/>
    <cellStyle name="Percent 2 2 2 2 15" xfId="11966"/>
    <cellStyle name="Percent 2 2 2 2 16" xfId="11967"/>
    <cellStyle name="Percent 2 2 2 2 2" xfId="11968"/>
    <cellStyle name="Percent 2 2 2 2 2 10" xfId="11969"/>
    <cellStyle name="Percent 2 2 2 2 2 11" xfId="11970"/>
    <cellStyle name="Percent 2 2 2 2 2 12" xfId="11971"/>
    <cellStyle name="Percent 2 2 2 2 2 2" xfId="11972"/>
    <cellStyle name="Percent 2 2 2 2 2 2 10" xfId="11973"/>
    <cellStyle name="Percent 2 2 2 2 2 2 2" xfId="11974"/>
    <cellStyle name="Percent 2 2 2 2 2 2 2 2" xfId="11975"/>
    <cellStyle name="Percent 2 2 2 2 2 2 2 2 2" xfId="11976"/>
    <cellStyle name="Percent 2 2 2 2 2 2 2 2 2 2" xfId="11977"/>
    <cellStyle name="Percent 2 2 2 2 2 2 2 2 2 3" xfId="11978"/>
    <cellStyle name="Percent 2 2 2 2 2 2 2 2 2 4" xfId="11979"/>
    <cellStyle name="Percent 2 2 2 2 2 2 2 2 3" xfId="11980"/>
    <cellStyle name="Percent 2 2 2 2 2 2 2 2 3 2" xfId="11981"/>
    <cellStyle name="Percent 2 2 2 2 2 2 2 2 3 3" xfId="11982"/>
    <cellStyle name="Percent 2 2 2 2 2 2 2 2 3 4" xfId="11983"/>
    <cellStyle name="Percent 2 2 2 2 2 2 2 2 4" xfId="11984"/>
    <cellStyle name="Percent 2 2 2 2 2 2 2 2 5" xfId="11985"/>
    <cellStyle name="Percent 2 2 2 2 2 2 2 2 6" xfId="11986"/>
    <cellStyle name="Percent 2 2 2 2 2 2 2 3" xfId="11987"/>
    <cellStyle name="Percent 2 2 2 2 2 2 2 3 2" xfId="11988"/>
    <cellStyle name="Percent 2 2 2 2 2 2 2 3 2 2" xfId="11989"/>
    <cellStyle name="Percent 2 2 2 2 2 2 2 3 2 3" xfId="11990"/>
    <cellStyle name="Percent 2 2 2 2 2 2 2 3 2 4" xfId="11991"/>
    <cellStyle name="Percent 2 2 2 2 2 2 2 3 3" xfId="11992"/>
    <cellStyle name="Percent 2 2 2 2 2 2 2 3 3 2" xfId="11993"/>
    <cellStyle name="Percent 2 2 2 2 2 2 2 3 3 3" xfId="11994"/>
    <cellStyle name="Percent 2 2 2 2 2 2 2 3 3 4" xfId="11995"/>
    <cellStyle name="Percent 2 2 2 2 2 2 2 3 4" xfId="11996"/>
    <cellStyle name="Percent 2 2 2 2 2 2 2 3 5" xfId="11997"/>
    <cellStyle name="Percent 2 2 2 2 2 2 2 3 6" xfId="11998"/>
    <cellStyle name="Percent 2 2 2 2 2 2 2 4" xfId="11999"/>
    <cellStyle name="Percent 2 2 2 2 2 2 2 4 2" xfId="12000"/>
    <cellStyle name="Percent 2 2 2 2 2 2 2 4 3" xfId="12001"/>
    <cellStyle name="Percent 2 2 2 2 2 2 2 4 4" xfId="12002"/>
    <cellStyle name="Percent 2 2 2 2 2 2 2 5" xfId="12003"/>
    <cellStyle name="Percent 2 2 2 2 2 2 2 5 2" xfId="12004"/>
    <cellStyle name="Percent 2 2 2 2 2 2 2 5 3" xfId="12005"/>
    <cellStyle name="Percent 2 2 2 2 2 2 2 5 4" xfId="12006"/>
    <cellStyle name="Percent 2 2 2 2 2 2 2 6" xfId="12007"/>
    <cellStyle name="Percent 2 2 2 2 2 2 2 7" xfId="12008"/>
    <cellStyle name="Percent 2 2 2 2 2 2 2 8" xfId="12009"/>
    <cellStyle name="Percent 2 2 2 2 2 2 3" xfId="12010"/>
    <cellStyle name="Percent 2 2 2 2 2 2 3 2" xfId="12011"/>
    <cellStyle name="Percent 2 2 2 2 2 2 3 2 2" xfId="12012"/>
    <cellStyle name="Percent 2 2 2 2 2 2 3 2 2 2" xfId="12013"/>
    <cellStyle name="Percent 2 2 2 2 2 2 3 2 2 3" xfId="12014"/>
    <cellStyle name="Percent 2 2 2 2 2 2 3 2 2 4" xfId="12015"/>
    <cellStyle name="Percent 2 2 2 2 2 2 3 2 3" xfId="12016"/>
    <cellStyle name="Percent 2 2 2 2 2 2 3 2 3 2" xfId="12017"/>
    <cellStyle name="Percent 2 2 2 2 2 2 3 2 3 3" xfId="12018"/>
    <cellStyle name="Percent 2 2 2 2 2 2 3 2 3 4" xfId="12019"/>
    <cellStyle name="Percent 2 2 2 2 2 2 3 2 4" xfId="12020"/>
    <cellStyle name="Percent 2 2 2 2 2 2 3 2 5" xfId="12021"/>
    <cellStyle name="Percent 2 2 2 2 2 2 3 2 6" xfId="12022"/>
    <cellStyle name="Percent 2 2 2 2 2 2 3 3" xfId="12023"/>
    <cellStyle name="Percent 2 2 2 2 2 2 3 3 2" xfId="12024"/>
    <cellStyle name="Percent 2 2 2 2 2 2 3 3 2 2" xfId="12025"/>
    <cellStyle name="Percent 2 2 2 2 2 2 3 3 2 3" xfId="12026"/>
    <cellStyle name="Percent 2 2 2 2 2 2 3 3 2 4" xfId="12027"/>
    <cellStyle name="Percent 2 2 2 2 2 2 3 3 3" xfId="12028"/>
    <cellStyle name="Percent 2 2 2 2 2 2 3 3 3 2" xfId="12029"/>
    <cellStyle name="Percent 2 2 2 2 2 2 3 3 3 3" xfId="12030"/>
    <cellStyle name="Percent 2 2 2 2 2 2 3 3 3 4" xfId="12031"/>
    <cellStyle name="Percent 2 2 2 2 2 2 3 3 4" xfId="12032"/>
    <cellStyle name="Percent 2 2 2 2 2 2 3 3 5" xfId="12033"/>
    <cellStyle name="Percent 2 2 2 2 2 2 3 3 6" xfId="12034"/>
    <cellStyle name="Percent 2 2 2 2 2 2 3 4" xfId="12035"/>
    <cellStyle name="Percent 2 2 2 2 2 2 3 4 2" xfId="12036"/>
    <cellStyle name="Percent 2 2 2 2 2 2 3 4 3" xfId="12037"/>
    <cellStyle name="Percent 2 2 2 2 2 2 3 4 4" xfId="12038"/>
    <cellStyle name="Percent 2 2 2 2 2 2 3 5" xfId="12039"/>
    <cellStyle name="Percent 2 2 2 2 2 2 3 5 2" xfId="12040"/>
    <cellStyle name="Percent 2 2 2 2 2 2 3 5 3" xfId="12041"/>
    <cellStyle name="Percent 2 2 2 2 2 2 3 5 4" xfId="12042"/>
    <cellStyle name="Percent 2 2 2 2 2 2 3 6" xfId="12043"/>
    <cellStyle name="Percent 2 2 2 2 2 2 3 7" xfId="12044"/>
    <cellStyle name="Percent 2 2 2 2 2 2 3 8" xfId="12045"/>
    <cellStyle name="Percent 2 2 2 2 2 2 4" xfId="12046"/>
    <cellStyle name="Percent 2 2 2 2 2 2 4 2" xfId="12047"/>
    <cellStyle name="Percent 2 2 2 2 2 2 4 2 2" xfId="12048"/>
    <cellStyle name="Percent 2 2 2 2 2 2 4 2 3" xfId="12049"/>
    <cellStyle name="Percent 2 2 2 2 2 2 4 2 4" xfId="12050"/>
    <cellStyle name="Percent 2 2 2 2 2 2 4 3" xfId="12051"/>
    <cellStyle name="Percent 2 2 2 2 2 2 4 3 2" xfId="12052"/>
    <cellStyle name="Percent 2 2 2 2 2 2 4 3 3" xfId="12053"/>
    <cellStyle name="Percent 2 2 2 2 2 2 4 3 4" xfId="12054"/>
    <cellStyle name="Percent 2 2 2 2 2 2 4 4" xfId="12055"/>
    <cellStyle name="Percent 2 2 2 2 2 2 4 5" xfId="12056"/>
    <cellStyle name="Percent 2 2 2 2 2 2 4 6" xfId="12057"/>
    <cellStyle name="Percent 2 2 2 2 2 2 5" xfId="12058"/>
    <cellStyle name="Percent 2 2 2 2 2 2 5 2" xfId="12059"/>
    <cellStyle name="Percent 2 2 2 2 2 2 5 2 2" xfId="12060"/>
    <cellStyle name="Percent 2 2 2 2 2 2 5 2 3" xfId="12061"/>
    <cellStyle name="Percent 2 2 2 2 2 2 5 2 4" xfId="12062"/>
    <cellStyle name="Percent 2 2 2 2 2 2 5 3" xfId="12063"/>
    <cellStyle name="Percent 2 2 2 2 2 2 5 3 2" xfId="12064"/>
    <cellStyle name="Percent 2 2 2 2 2 2 5 3 3" xfId="12065"/>
    <cellStyle name="Percent 2 2 2 2 2 2 5 3 4" xfId="12066"/>
    <cellStyle name="Percent 2 2 2 2 2 2 5 4" xfId="12067"/>
    <cellStyle name="Percent 2 2 2 2 2 2 5 5" xfId="12068"/>
    <cellStyle name="Percent 2 2 2 2 2 2 5 6" xfId="12069"/>
    <cellStyle name="Percent 2 2 2 2 2 2 6" xfId="12070"/>
    <cellStyle name="Percent 2 2 2 2 2 2 6 2" xfId="12071"/>
    <cellStyle name="Percent 2 2 2 2 2 2 6 3" xfId="12072"/>
    <cellStyle name="Percent 2 2 2 2 2 2 6 4" xfId="12073"/>
    <cellStyle name="Percent 2 2 2 2 2 2 7" xfId="12074"/>
    <cellStyle name="Percent 2 2 2 2 2 2 7 2" xfId="12075"/>
    <cellStyle name="Percent 2 2 2 2 2 2 7 3" xfId="12076"/>
    <cellStyle name="Percent 2 2 2 2 2 2 7 4" xfId="12077"/>
    <cellStyle name="Percent 2 2 2 2 2 2 8" xfId="12078"/>
    <cellStyle name="Percent 2 2 2 2 2 2 9" xfId="12079"/>
    <cellStyle name="Percent 2 2 2 2 2 3" xfId="12080"/>
    <cellStyle name="Percent 2 2 2 2 2 3 2" xfId="12081"/>
    <cellStyle name="Percent 2 2 2 2 2 3 2 2" xfId="12082"/>
    <cellStyle name="Percent 2 2 2 2 2 3 2 2 2" xfId="12083"/>
    <cellStyle name="Percent 2 2 2 2 2 3 2 2 3" xfId="12084"/>
    <cellStyle name="Percent 2 2 2 2 2 3 2 2 4" xfId="12085"/>
    <cellStyle name="Percent 2 2 2 2 2 3 2 3" xfId="12086"/>
    <cellStyle name="Percent 2 2 2 2 2 3 2 3 2" xfId="12087"/>
    <cellStyle name="Percent 2 2 2 2 2 3 2 3 3" xfId="12088"/>
    <cellStyle name="Percent 2 2 2 2 2 3 2 3 4" xfId="12089"/>
    <cellStyle name="Percent 2 2 2 2 2 3 2 4" xfId="12090"/>
    <cellStyle name="Percent 2 2 2 2 2 3 2 5" xfId="12091"/>
    <cellStyle name="Percent 2 2 2 2 2 3 2 6" xfId="12092"/>
    <cellStyle name="Percent 2 2 2 2 2 3 3" xfId="12093"/>
    <cellStyle name="Percent 2 2 2 2 2 3 3 2" xfId="12094"/>
    <cellStyle name="Percent 2 2 2 2 2 3 3 2 2" xfId="12095"/>
    <cellStyle name="Percent 2 2 2 2 2 3 3 2 3" xfId="12096"/>
    <cellStyle name="Percent 2 2 2 2 2 3 3 2 4" xfId="12097"/>
    <cellStyle name="Percent 2 2 2 2 2 3 3 3" xfId="12098"/>
    <cellStyle name="Percent 2 2 2 2 2 3 3 3 2" xfId="12099"/>
    <cellStyle name="Percent 2 2 2 2 2 3 3 3 3" xfId="12100"/>
    <cellStyle name="Percent 2 2 2 2 2 3 3 3 4" xfId="12101"/>
    <cellStyle name="Percent 2 2 2 2 2 3 3 4" xfId="12102"/>
    <cellStyle name="Percent 2 2 2 2 2 3 3 5" xfId="12103"/>
    <cellStyle name="Percent 2 2 2 2 2 3 3 6" xfId="12104"/>
    <cellStyle name="Percent 2 2 2 2 2 3 4" xfId="12105"/>
    <cellStyle name="Percent 2 2 2 2 2 3 4 2" xfId="12106"/>
    <cellStyle name="Percent 2 2 2 2 2 3 4 3" xfId="12107"/>
    <cellStyle name="Percent 2 2 2 2 2 3 4 4" xfId="12108"/>
    <cellStyle name="Percent 2 2 2 2 2 3 5" xfId="12109"/>
    <cellStyle name="Percent 2 2 2 2 2 3 5 2" xfId="12110"/>
    <cellStyle name="Percent 2 2 2 2 2 3 5 3" xfId="12111"/>
    <cellStyle name="Percent 2 2 2 2 2 3 5 4" xfId="12112"/>
    <cellStyle name="Percent 2 2 2 2 2 3 6" xfId="12113"/>
    <cellStyle name="Percent 2 2 2 2 2 3 7" xfId="12114"/>
    <cellStyle name="Percent 2 2 2 2 2 3 8" xfId="12115"/>
    <cellStyle name="Percent 2 2 2 2 2 4" xfId="12116"/>
    <cellStyle name="Percent 2 2 2 2 2 4 2" xfId="12117"/>
    <cellStyle name="Percent 2 2 2 2 2 4 2 2" xfId="12118"/>
    <cellStyle name="Percent 2 2 2 2 2 4 2 2 2" xfId="12119"/>
    <cellStyle name="Percent 2 2 2 2 2 4 2 2 3" xfId="12120"/>
    <cellStyle name="Percent 2 2 2 2 2 4 2 2 4" xfId="12121"/>
    <cellStyle name="Percent 2 2 2 2 2 4 2 3" xfId="12122"/>
    <cellStyle name="Percent 2 2 2 2 2 4 2 3 2" xfId="12123"/>
    <cellStyle name="Percent 2 2 2 2 2 4 2 3 3" xfId="12124"/>
    <cellStyle name="Percent 2 2 2 2 2 4 2 3 4" xfId="12125"/>
    <cellStyle name="Percent 2 2 2 2 2 4 2 4" xfId="12126"/>
    <cellStyle name="Percent 2 2 2 2 2 4 2 5" xfId="12127"/>
    <cellStyle name="Percent 2 2 2 2 2 4 2 6" xfId="12128"/>
    <cellStyle name="Percent 2 2 2 2 2 4 3" xfId="12129"/>
    <cellStyle name="Percent 2 2 2 2 2 4 3 2" xfId="12130"/>
    <cellStyle name="Percent 2 2 2 2 2 4 3 2 2" xfId="12131"/>
    <cellStyle name="Percent 2 2 2 2 2 4 3 2 3" xfId="12132"/>
    <cellStyle name="Percent 2 2 2 2 2 4 3 2 4" xfId="12133"/>
    <cellStyle name="Percent 2 2 2 2 2 4 3 3" xfId="12134"/>
    <cellStyle name="Percent 2 2 2 2 2 4 3 3 2" xfId="12135"/>
    <cellStyle name="Percent 2 2 2 2 2 4 3 3 3" xfId="12136"/>
    <cellStyle name="Percent 2 2 2 2 2 4 3 3 4" xfId="12137"/>
    <cellStyle name="Percent 2 2 2 2 2 4 3 4" xfId="12138"/>
    <cellStyle name="Percent 2 2 2 2 2 4 3 5" xfId="12139"/>
    <cellStyle name="Percent 2 2 2 2 2 4 3 6" xfId="12140"/>
    <cellStyle name="Percent 2 2 2 2 2 4 4" xfId="12141"/>
    <cellStyle name="Percent 2 2 2 2 2 4 4 2" xfId="12142"/>
    <cellStyle name="Percent 2 2 2 2 2 4 4 3" xfId="12143"/>
    <cellStyle name="Percent 2 2 2 2 2 4 4 4" xfId="12144"/>
    <cellStyle name="Percent 2 2 2 2 2 4 5" xfId="12145"/>
    <cellStyle name="Percent 2 2 2 2 2 4 5 2" xfId="12146"/>
    <cellStyle name="Percent 2 2 2 2 2 4 5 3" xfId="12147"/>
    <cellStyle name="Percent 2 2 2 2 2 4 5 4" xfId="12148"/>
    <cellStyle name="Percent 2 2 2 2 2 4 6" xfId="12149"/>
    <cellStyle name="Percent 2 2 2 2 2 4 7" xfId="12150"/>
    <cellStyle name="Percent 2 2 2 2 2 4 8" xfId="12151"/>
    <cellStyle name="Percent 2 2 2 2 2 5" xfId="12152"/>
    <cellStyle name="Percent 2 2 2 2 2 5 2" xfId="12153"/>
    <cellStyle name="Percent 2 2 2 2 2 5 2 2" xfId="12154"/>
    <cellStyle name="Percent 2 2 2 2 2 5 2 2 2" xfId="12155"/>
    <cellStyle name="Percent 2 2 2 2 2 5 2 2 3" xfId="12156"/>
    <cellStyle name="Percent 2 2 2 2 2 5 2 2 4" xfId="12157"/>
    <cellStyle name="Percent 2 2 2 2 2 5 2 3" xfId="12158"/>
    <cellStyle name="Percent 2 2 2 2 2 5 2 3 2" xfId="12159"/>
    <cellStyle name="Percent 2 2 2 2 2 5 2 3 3" xfId="12160"/>
    <cellStyle name="Percent 2 2 2 2 2 5 2 3 4" xfId="12161"/>
    <cellStyle name="Percent 2 2 2 2 2 5 2 4" xfId="12162"/>
    <cellStyle name="Percent 2 2 2 2 2 5 2 5" xfId="12163"/>
    <cellStyle name="Percent 2 2 2 2 2 5 2 6" xfId="12164"/>
    <cellStyle name="Percent 2 2 2 2 2 5 3" xfId="12165"/>
    <cellStyle name="Percent 2 2 2 2 2 5 3 2" xfId="12166"/>
    <cellStyle name="Percent 2 2 2 2 2 5 3 2 2" xfId="12167"/>
    <cellStyle name="Percent 2 2 2 2 2 5 3 2 3" xfId="12168"/>
    <cellStyle name="Percent 2 2 2 2 2 5 3 2 4" xfId="12169"/>
    <cellStyle name="Percent 2 2 2 2 2 5 3 3" xfId="12170"/>
    <cellStyle name="Percent 2 2 2 2 2 5 3 3 2" xfId="12171"/>
    <cellStyle name="Percent 2 2 2 2 2 5 3 3 3" xfId="12172"/>
    <cellStyle name="Percent 2 2 2 2 2 5 3 3 4" xfId="12173"/>
    <cellStyle name="Percent 2 2 2 2 2 5 3 4" xfId="12174"/>
    <cellStyle name="Percent 2 2 2 2 2 5 3 5" xfId="12175"/>
    <cellStyle name="Percent 2 2 2 2 2 5 3 6" xfId="12176"/>
    <cellStyle name="Percent 2 2 2 2 2 5 4" xfId="12177"/>
    <cellStyle name="Percent 2 2 2 2 2 5 4 2" xfId="12178"/>
    <cellStyle name="Percent 2 2 2 2 2 5 4 3" xfId="12179"/>
    <cellStyle name="Percent 2 2 2 2 2 5 4 4" xfId="12180"/>
    <cellStyle name="Percent 2 2 2 2 2 5 5" xfId="12181"/>
    <cellStyle name="Percent 2 2 2 2 2 5 5 2" xfId="12182"/>
    <cellStyle name="Percent 2 2 2 2 2 5 5 3" xfId="12183"/>
    <cellStyle name="Percent 2 2 2 2 2 5 5 4" xfId="12184"/>
    <cellStyle name="Percent 2 2 2 2 2 5 6" xfId="12185"/>
    <cellStyle name="Percent 2 2 2 2 2 5 7" xfId="12186"/>
    <cellStyle name="Percent 2 2 2 2 2 5 8" xfId="12187"/>
    <cellStyle name="Percent 2 2 2 2 2 6" xfId="12188"/>
    <cellStyle name="Percent 2 2 2 2 2 6 2" xfId="12189"/>
    <cellStyle name="Percent 2 2 2 2 2 6 2 2" xfId="12190"/>
    <cellStyle name="Percent 2 2 2 2 2 6 2 3" xfId="12191"/>
    <cellStyle name="Percent 2 2 2 2 2 6 2 4" xfId="12192"/>
    <cellStyle name="Percent 2 2 2 2 2 6 3" xfId="12193"/>
    <cellStyle name="Percent 2 2 2 2 2 6 3 2" xfId="12194"/>
    <cellStyle name="Percent 2 2 2 2 2 6 3 3" xfId="12195"/>
    <cellStyle name="Percent 2 2 2 2 2 6 3 4" xfId="12196"/>
    <cellStyle name="Percent 2 2 2 2 2 6 4" xfId="12197"/>
    <cellStyle name="Percent 2 2 2 2 2 6 5" xfId="12198"/>
    <cellStyle name="Percent 2 2 2 2 2 6 6" xfId="12199"/>
    <cellStyle name="Percent 2 2 2 2 2 7" xfId="12200"/>
    <cellStyle name="Percent 2 2 2 2 2 7 2" xfId="12201"/>
    <cellStyle name="Percent 2 2 2 2 2 7 2 2" xfId="12202"/>
    <cellStyle name="Percent 2 2 2 2 2 7 2 3" xfId="12203"/>
    <cellStyle name="Percent 2 2 2 2 2 7 2 4" xfId="12204"/>
    <cellStyle name="Percent 2 2 2 2 2 7 3" xfId="12205"/>
    <cellStyle name="Percent 2 2 2 2 2 7 3 2" xfId="12206"/>
    <cellStyle name="Percent 2 2 2 2 2 7 3 3" xfId="12207"/>
    <cellStyle name="Percent 2 2 2 2 2 7 3 4" xfId="12208"/>
    <cellStyle name="Percent 2 2 2 2 2 7 4" xfId="12209"/>
    <cellStyle name="Percent 2 2 2 2 2 7 5" xfId="12210"/>
    <cellStyle name="Percent 2 2 2 2 2 7 6" xfId="12211"/>
    <cellStyle name="Percent 2 2 2 2 2 8" xfId="12212"/>
    <cellStyle name="Percent 2 2 2 2 2 8 2" xfId="12213"/>
    <cellStyle name="Percent 2 2 2 2 2 8 3" xfId="12214"/>
    <cellStyle name="Percent 2 2 2 2 2 8 4" xfId="12215"/>
    <cellStyle name="Percent 2 2 2 2 2 9" xfId="12216"/>
    <cellStyle name="Percent 2 2 2 2 2 9 2" xfId="12217"/>
    <cellStyle name="Percent 2 2 2 2 2 9 3" xfId="12218"/>
    <cellStyle name="Percent 2 2 2 2 2 9 4" xfId="12219"/>
    <cellStyle name="Percent 2 2 2 2 3" xfId="12220"/>
    <cellStyle name="Percent 2 2 2 2 3 10" xfId="12221"/>
    <cellStyle name="Percent 2 2 2 2 3 2" xfId="12222"/>
    <cellStyle name="Percent 2 2 2 2 3 2 2" xfId="12223"/>
    <cellStyle name="Percent 2 2 2 2 3 2 2 2" xfId="12224"/>
    <cellStyle name="Percent 2 2 2 2 3 2 2 2 2" xfId="12225"/>
    <cellStyle name="Percent 2 2 2 2 3 2 2 2 3" xfId="12226"/>
    <cellStyle name="Percent 2 2 2 2 3 2 2 2 4" xfId="12227"/>
    <cellStyle name="Percent 2 2 2 2 3 2 2 3" xfId="12228"/>
    <cellStyle name="Percent 2 2 2 2 3 2 2 3 2" xfId="12229"/>
    <cellStyle name="Percent 2 2 2 2 3 2 2 3 3" xfId="12230"/>
    <cellStyle name="Percent 2 2 2 2 3 2 2 3 4" xfId="12231"/>
    <cellStyle name="Percent 2 2 2 2 3 2 2 4" xfId="12232"/>
    <cellStyle name="Percent 2 2 2 2 3 2 2 5" xfId="12233"/>
    <cellStyle name="Percent 2 2 2 2 3 2 2 6" xfId="12234"/>
    <cellStyle name="Percent 2 2 2 2 3 2 3" xfId="12235"/>
    <cellStyle name="Percent 2 2 2 2 3 2 3 2" xfId="12236"/>
    <cellStyle name="Percent 2 2 2 2 3 2 3 2 2" xfId="12237"/>
    <cellStyle name="Percent 2 2 2 2 3 2 3 2 3" xfId="12238"/>
    <cellStyle name="Percent 2 2 2 2 3 2 3 2 4" xfId="12239"/>
    <cellStyle name="Percent 2 2 2 2 3 2 3 3" xfId="12240"/>
    <cellStyle name="Percent 2 2 2 2 3 2 3 3 2" xfId="12241"/>
    <cellStyle name="Percent 2 2 2 2 3 2 3 3 3" xfId="12242"/>
    <cellStyle name="Percent 2 2 2 2 3 2 3 3 4" xfId="12243"/>
    <cellStyle name="Percent 2 2 2 2 3 2 3 4" xfId="12244"/>
    <cellStyle name="Percent 2 2 2 2 3 2 3 5" xfId="12245"/>
    <cellStyle name="Percent 2 2 2 2 3 2 3 6" xfId="12246"/>
    <cellStyle name="Percent 2 2 2 2 3 2 4" xfId="12247"/>
    <cellStyle name="Percent 2 2 2 2 3 2 4 2" xfId="12248"/>
    <cellStyle name="Percent 2 2 2 2 3 2 4 3" xfId="12249"/>
    <cellStyle name="Percent 2 2 2 2 3 2 4 4" xfId="12250"/>
    <cellStyle name="Percent 2 2 2 2 3 2 5" xfId="12251"/>
    <cellStyle name="Percent 2 2 2 2 3 2 5 2" xfId="12252"/>
    <cellStyle name="Percent 2 2 2 2 3 2 5 3" xfId="12253"/>
    <cellStyle name="Percent 2 2 2 2 3 2 5 4" xfId="12254"/>
    <cellStyle name="Percent 2 2 2 2 3 2 6" xfId="12255"/>
    <cellStyle name="Percent 2 2 2 2 3 2 7" xfId="12256"/>
    <cellStyle name="Percent 2 2 2 2 3 2 8" xfId="12257"/>
    <cellStyle name="Percent 2 2 2 2 3 3" xfId="12258"/>
    <cellStyle name="Percent 2 2 2 2 3 3 2" xfId="12259"/>
    <cellStyle name="Percent 2 2 2 2 3 3 2 2" xfId="12260"/>
    <cellStyle name="Percent 2 2 2 2 3 3 2 2 2" xfId="12261"/>
    <cellStyle name="Percent 2 2 2 2 3 3 2 2 3" xfId="12262"/>
    <cellStyle name="Percent 2 2 2 2 3 3 2 2 4" xfId="12263"/>
    <cellStyle name="Percent 2 2 2 2 3 3 2 3" xfId="12264"/>
    <cellStyle name="Percent 2 2 2 2 3 3 2 3 2" xfId="12265"/>
    <cellStyle name="Percent 2 2 2 2 3 3 2 3 3" xfId="12266"/>
    <cellStyle name="Percent 2 2 2 2 3 3 2 3 4" xfId="12267"/>
    <cellStyle name="Percent 2 2 2 2 3 3 2 4" xfId="12268"/>
    <cellStyle name="Percent 2 2 2 2 3 3 2 5" xfId="12269"/>
    <cellStyle name="Percent 2 2 2 2 3 3 2 6" xfId="12270"/>
    <cellStyle name="Percent 2 2 2 2 3 3 3" xfId="12271"/>
    <cellStyle name="Percent 2 2 2 2 3 3 3 2" xfId="12272"/>
    <cellStyle name="Percent 2 2 2 2 3 3 3 2 2" xfId="12273"/>
    <cellStyle name="Percent 2 2 2 2 3 3 3 2 3" xfId="12274"/>
    <cellStyle name="Percent 2 2 2 2 3 3 3 2 4" xfId="12275"/>
    <cellStyle name="Percent 2 2 2 2 3 3 3 3" xfId="12276"/>
    <cellStyle name="Percent 2 2 2 2 3 3 3 3 2" xfId="12277"/>
    <cellStyle name="Percent 2 2 2 2 3 3 3 3 3" xfId="12278"/>
    <cellStyle name="Percent 2 2 2 2 3 3 3 3 4" xfId="12279"/>
    <cellStyle name="Percent 2 2 2 2 3 3 3 4" xfId="12280"/>
    <cellStyle name="Percent 2 2 2 2 3 3 3 5" xfId="12281"/>
    <cellStyle name="Percent 2 2 2 2 3 3 3 6" xfId="12282"/>
    <cellStyle name="Percent 2 2 2 2 3 3 4" xfId="12283"/>
    <cellStyle name="Percent 2 2 2 2 3 3 4 2" xfId="12284"/>
    <cellStyle name="Percent 2 2 2 2 3 3 4 3" xfId="12285"/>
    <cellStyle name="Percent 2 2 2 2 3 3 4 4" xfId="12286"/>
    <cellStyle name="Percent 2 2 2 2 3 3 5" xfId="12287"/>
    <cellStyle name="Percent 2 2 2 2 3 3 5 2" xfId="12288"/>
    <cellStyle name="Percent 2 2 2 2 3 3 5 3" xfId="12289"/>
    <cellStyle name="Percent 2 2 2 2 3 3 5 4" xfId="12290"/>
    <cellStyle name="Percent 2 2 2 2 3 3 6" xfId="12291"/>
    <cellStyle name="Percent 2 2 2 2 3 3 7" xfId="12292"/>
    <cellStyle name="Percent 2 2 2 2 3 3 8" xfId="12293"/>
    <cellStyle name="Percent 2 2 2 2 3 4" xfId="12294"/>
    <cellStyle name="Percent 2 2 2 2 3 4 2" xfId="12295"/>
    <cellStyle name="Percent 2 2 2 2 3 4 2 2" xfId="12296"/>
    <cellStyle name="Percent 2 2 2 2 3 4 2 3" xfId="12297"/>
    <cellStyle name="Percent 2 2 2 2 3 4 2 4" xfId="12298"/>
    <cellStyle name="Percent 2 2 2 2 3 4 3" xfId="12299"/>
    <cellStyle name="Percent 2 2 2 2 3 4 3 2" xfId="12300"/>
    <cellStyle name="Percent 2 2 2 2 3 4 3 3" xfId="12301"/>
    <cellStyle name="Percent 2 2 2 2 3 4 3 4" xfId="12302"/>
    <cellStyle name="Percent 2 2 2 2 3 4 4" xfId="12303"/>
    <cellStyle name="Percent 2 2 2 2 3 4 5" xfId="12304"/>
    <cellStyle name="Percent 2 2 2 2 3 4 6" xfId="12305"/>
    <cellStyle name="Percent 2 2 2 2 3 5" xfId="12306"/>
    <cellStyle name="Percent 2 2 2 2 3 5 2" xfId="12307"/>
    <cellStyle name="Percent 2 2 2 2 3 5 2 2" xfId="12308"/>
    <cellStyle name="Percent 2 2 2 2 3 5 2 3" xfId="12309"/>
    <cellStyle name="Percent 2 2 2 2 3 5 2 4" xfId="12310"/>
    <cellStyle name="Percent 2 2 2 2 3 5 3" xfId="12311"/>
    <cellStyle name="Percent 2 2 2 2 3 5 3 2" xfId="12312"/>
    <cellStyle name="Percent 2 2 2 2 3 5 3 3" xfId="12313"/>
    <cellStyle name="Percent 2 2 2 2 3 5 3 4" xfId="12314"/>
    <cellStyle name="Percent 2 2 2 2 3 5 4" xfId="12315"/>
    <cellStyle name="Percent 2 2 2 2 3 5 5" xfId="12316"/>
    <cellStyle name="Percent 2 2 2 2 3 5 6" xfId="12317"/>
    <cellStyle name="Percent 2 2 2 2 3 6" xfId="12318"/>
    <cellStyle name="Percent 2 2 2 2 3 6 2" xfId="12319"/>
    <cellStyle name="Percent 2 2 2 2 3 6 3" xfId="12320"/>
    <cellStyle name="Percent 2 2 2 2 3 6 4" xfId="12321"/>
    <cellStyle name="Percent 2 2 2 2 3 7" xfId="12322"/>
    <cellStyle name="Percent 2 2 2 2 3 7 2" xfId="12323"/>
    <cellStyle name="Percent 2 2 2 2 3 7 3" xfId="12324"/>
    <cellStyle name="Percent 2 2 2 2 3 7 4" xfId="12325"/>
    <cellStyle name="Percent 2 2 2 2 3 8" xfId="12326"/>
    <cellStyle name="Percent 2 2 2 2 3 9" xfId="12327"/>
    <cellStyle name="Percent 2 2 2 2 4" xfId="12328"/>
    <cellStyle name="Percent 2 2 2 2 4 2" xfId="12329"/>
    <cellStyle name="Percent 2 2 2 2 4 2 2" xfId="12330"/>
    <cellStyle name="Percent 2 2 2 2 4 2 2 2" xfId="12331"/>
    <cellStyle name="Percent 2 2 2 2 4 2 2 3" xfId="12332"/>
    <cellStyle name="Percent 2 2 2 2 4 2 2 4" xfId="12333"/>
    <cellStyle name="Percent 2 2 2 2 4 2 3" xfId="12334"/>
    <cellStyle name="Percent 2 2 2 2 4 2 3 2" xfId="12335"/>
    <cellStyle name="Percent 2 2 2 2 4 2 3 3" xfId="12336"/>
    <cellStyle name="Percent 2 2 2 2 4 2 3 4" xfId="12337"/>
    <cellStyle name="Percent 2 2 2 2 4 2 4" xfId="12338"/>
    <cellStyle name="Percent 2 2 2 2 4 2 5" xfId="12339"/>
    <cellStyle name="Percent 2 2 2 2 4 2 6" xfId="12340"/>
    <cellStyle name="Percent 2 2 2 2 4 3" xfId="12341"/>
    <cellStyle name="Percent 2 2 2 2 4 3 2" xfId="12342"/>
    <cellStyle name="Percent 2 2 2 2 4 3 2 2" xfId="12343"/>
    <cellStyle name="Percent 2 2 2 2 4 3 2 3" xfId="12344"/>
    <cellStyle name="Percent 2 2 2 2 4 3 2 4" xfId="12345"/>
    <cellStyle name="Percent 2 2 2 2 4 3 3" xfId="12346"/>
    <cellStyle name="Percent 2 2 2 2 4 3 3 2" xfId="12347"/>
    <cellStyle name="Percent 2 2 2 2 4 3 3 3" xfId="12348"/>
    <cellStyle name="Percent 2 2 2 2 4 3 3 4" xfId="12349"/>
    <cellStyle name="Percent 2 2 2 2 4 3 4" xfId="12350"/>
    <cellStyle name="Percent 2 2 2 2 4 3 5" xfId="12351"/>
    <cellStyle name="Percent 2 2 2 2 4 3 6" xfId="12352"/>
    <cellStyle name="Percent 2 2 2 2 4 4" xfId="12353"/>
    <cellStyle name="Percent 2 2 2 2 4 4 2" xfId="12354"/>
    <cellStyle name="Percent 2 2 2 2 4 4 3" xfId="12355"/>
    <cellStyle name="Percent 2 2 2 2 4 4 4" xfId="12356"/>
    <cellStyle name="Percent 2 2 2 2 4 5" xfId="12357"/>
    <cellStyle name="Percent 2 2 2 2 4 5 2" xfId="12358"/>
    <cellStyle name="Percent 2 2 2 2 4 5 3" xfId="12359"/>
    <cellStyle name="Percent 2 2 2 2 4 5 4" xfId="12360"/>
    <cellStyle name="Percent 2 2 2 2 4 6" xfId="12361"/>
    <cellStyle name="Percent 2 2 2 2 4 7" xfId="12362"/>
    <cellStyle name="Percent 2 2 2 2 4 8" xfId="12363"/>
    <cellStyle name="Percent 2 2 2 2 5" xfId="12364"/>
    <cellStyle name="Percent 2 2 2 2 5 2" xfId="12365"/>
    <cellStyle name="Percent 2 2 2 2 5 2 2" xfId="12366"/>
    <cellStyle name="Percent 2 2 2 2 5 2 2 2" xfId="12367"/>
    <cellStyle name="Percent 2 2 2 2 5 2 2 3" xfId="12368"/>
    <cellStyle name="Percent 2 2 2 2 5 2 2 4" xfId="12369"/>
    <cellStyle name="Percent 2 2 2 2 5 2 3" xfId="12370"/>
    <cellStyle name="Percent 2 2 2 2 5 2 3 2" xfId="12371"/>
    <cellStyle name="Percent 2 2 2 2 5 2 3 3" xfId="12372"/>
    <cellStyle name="Percent 2 2 2 2 5 2 3 4" xfId="12373"/>
    <cellStyle name="Percent 2 2 2 2 5 2 4" xfId="12374"/>
    <cellStyle name="Percent 2 2 2 2 5 2 5" xfId="12375"/>
    <cellStyle name="Percent 2 2 2 2 5 2 6" xfId="12376"/>
    <cellStyle name="Percent 2 2 2 2 5 3" xfId="12377"/>
    <cellStyle name="Percent 2 2 2 2 5 3 2" xfId="12378"/>
    <cellStyle name="Percent 2 2 2 2 5 3 2 2" xfId="12379"/>
    <cellStyle name="Percent 2 2 2 2 5 3 2 3" xfId="12380"/>
    <cellStyle name="Percent 2 2 2 2 5 3 2 4" xfId="12381"/>
    <cellStyle name="Percent 2 2 2 2 5 3 3" xfId="12382"/>
    <cellStyle name="Percent 2 2 2 2 5 3 3 2" xfId="12383"/>
    <cellStyle name="Percent 2 2 2 2 5 3 3 3" xfId="12384"/>
    <cellStyle name="Percent 2 2 2 2 5 3 3 4" xfId="12385"/>
    <cellStyle name="Percent 2 2 2 2 5 3 4" xfId="12386"/>
    <cellStyle name="Percent 2 2 2 2 5 3 5" xfId="12387"/>
    <cellStyle name="Percent 2 2 2 2 5 3 6" xfId="12388"/>
    <cellStyle name="Percent 2 2 2 2 5 4" xfId="12389"/>
    <cellStyle name="Percent 2 2 2 2 5 4 2" xfId="12390"/>
    <cellStyle name="Percent 2 2 2 2 5 4 3" xfId="12391"/>
    <cellStyle name="Percent 2 2 2 2 5 4 4" xfId="12392"/>
    <cellStyle name="Percent 2 2 2 2 5 5" xfId="12393"/>
    <cellStyle name="Percent 2 2 2 2 5 5 2" xfId="12394"/>
    <cellStyle name="Percent 2 2 2 2 5 5 3" xfId="12395"/>
    <cellStyle name="Percent 2 2 2 2 5 5 4" xfId="12396"/>
    <cellStyle name="Percent 2 2 2 2 5 6" xfId="12397"/>
    <cellStyle name="Percent 2 2 2 2 5 7" xfId="12398"/>
    <cellStyle name="Percent 2 2 2 2 5 8" xfId="12399"/>
    <cellStyle name="Percent 2 2 2 2 6" xfId="12400"/>
    <cellStyle name="Percent 2 2 2 2 6 2" xfId="12401"/>
    <cellStyle name="Percent 2 2 2 2 6 2 2" xfId="12402"/>
    <cellStyle name="Percent 2 2 2 2 6 2 2 2" xfId="12403"/>
    <cellStyle name="Percent 2 2 2 2 6 2 2 3" xfId="12404"/>
    <cellStyle name="Percent 2 2 2 2 6 2 2 4" xfId="12405"/>
    <cellStyle name="Percent 2 2 2 2 6 2 3" xfId="12406"/>
    <cellStyle name="Percent 2 2 2 2 6 2 3 2" xfId="12407"/>
    <cellStyle name="Percent 2 2 2 2 6 2 3 3" xfId="12408"/>
    <cellStyle name="Percent 2 2 2 2 6 2 3 4" xfId="12409"/>
    <cellStyle name="Percent 2 2 2 2 6 2 4" xfId="12410"/>
    <cellStyle name="Percent 2 2 2 2 6 2 5" xfId="12411"/>
    <cellStyle name="Percent 2 2 2 2 6 2 6" xfId="12412"/>
    <cellStyle name="Percent 2 2 2 2 6 3" xfId="12413"/>
    <cellStyle name="Percent 2 2 2 2 6 3 2" xfId="12414"/>
    <cellStyle name="Percent 2 2 2 2 6 3 2 2" xfId="12415"/>
    <cellStyle name="Percent 2 2 2 2 6 3 2 3" xfId="12416"/>
    <cellStyle name="Percent 2 2 2 2 6 3 2 4" xfId="12417"/>
    <cellStyle name="Percent 2 2 2 2 6 3 3" xfId="12418"/>
    <cellStyle name="Percent 2 2 2 2 6 3 3 2" xfId="12419"/>
    <cellStyle name="Percent 2 2 2 2 6 3 3 3" xfId="12420"/>
    <cellStyle name="Percent 2 2 2 2 6 3 3 4" xfId="12421"/>
    <cellStyle name="Percent 2 2 2 2 6 3 4" xfId="12422"/>
    <cellStyle name="Percent 2 2 2 2 6 3 5" xfId="12423"/>
    <cellStyle name="Percent 2 2 2 2 6 3 6" xfId="12424"/>
    <cellStyle name="Percent 2 2 2 2 6 4" xfId="12425"/>
    <cellStyle name="Percent 2 2 2 2 6 4 2" xfId="12426"/>
    <cellStyle name="Percent 2 2 2 2 6 4 3" xfId="12427"/>
    <cellStyle name="Percent 2 2 2 2 6 4 4" xfId="12428"/>
    <cellStyle name="Percent 2 2 2 2 6 5" xfId="12429"/>
    <cellStyle name="Percent 2 2 2 2 6 5 2" xfId="12430"/>
    <cellStyle name="Percent 2 2 2 2 6 5 3" xfId="12431"/>
    <cellStyle name="Percent 2 2 2 2 6 5 4" xfId="12432"/>
    <cellStyle name="Percent 2 2 2 2 6 6" xfId="12433"/>
    <cellStyle name="Percent 2 2 2 2 6 7" xfId="12434"/>
    <cellStyle name="Percent 2 2 2 2 6 8" xfId="12435"/>
    <cellStyle name="Percent 2 2 2 2 7" xfId="12436"/>
    <cellStyle name="Percent 2 2 2 2 7 2" xfId="12437"/>
    <cellStyle name="Percent 2 2 2 2 7 2 2" xfId="12438"/>
    <cellStyle name="Percent 2 2 2 2 7 2 3" xfId="12439"/>
    <cellStyle name="Percent 2 2 2 2 7 2 4" xfId="12440"/>
    <cellStyle name="Percent 2 2 2 2 7 3" xfId="12441"/>
    <cellStyle name="Percent 2 2 2 2 7 3 2" xfId="12442"/>
    <cellStyle name="Percent 2 2 2 2 7 3 3" xfId="12443"/>
    <cellStyle name="Percent 2 2 2 2 7 3 4" xfId="12444"/>
    <cellStyle name="Percent 2 2 2 2 7 4" xfId="12445"/>
    <cellStyle name="Percent 2 2 2 2 7 5" xfId="12446"/>
    <cellStyle name="Percent 2 2 2 2 7 6" xfId="12447"/>
    <cellStyle name="Percent 2 2 2 2 8" xfId="12448"/>
    <cellStyle name="Percent 2 2 2 2 8 2" xfId="12449"/>
    <cellStyle name="Percent 2 2 2 2 8 2 2" xfId="12450"/>
    <cellStyle name="Percent 2 2 2 2 8 2 3" xfId="12451"/>
    <cellStyle name="Percent 2 2 2 2 8 2 4" xfId="12452"/>
    <cellStyle name="Percent 2 2 2 2 8 3" xfId="12453"/>
    <cellStyle name="Percent 2 2 2 2 8 3 2" xfId="12454"/>
    <cellStyle name="Percent 2 2 2 2 8 3 3" xfId="12455"/>
    <cellStyle name="Percent 2 2 2 2 8 3 4" xfId="12456"/>
    <cellStyle name="Percent 2 2 2 2 8 4" xfId="12457"/>
    <cellStyle name="Percent 2 2 2 2 8 5" xfId="12458"/>
    <cellStyle name="Percent 2 2 2 2 8 6" xfId="12459"/>
    <cellStyle name="Percent 2 2 2 2 9" xfId="12460"/>
    <cellStyle name="Percent 2 2 2 2 9 2" xfId="12461"/>
    <cellStyle name="Percent 2 2 2 2 9 3" xfId="12462"/>
    <cellStyle name="Percent 2 2 2 2 9 4" xfId="12463"/>
    <cellStyle name="Percent 2 2 2 3" xfId="12464"/>
    <cellStyle name="Percent 2 2 2 3 10" xfId="12465"/>
    <cellStyle name="Percent 2 2 2 3 11" xfId="12466"/>
    <cellStyle name="Percent 2 2 2 3 12" xfId="12467"/>
    <cellStyle name="Percent 2 2 2 3 2" xfId="12468"/>
    <cellStyle name="Percent 2 2 2 3 2 10" xfId="12469"/>
    <cellStyle name="Percent 2 2 2 3 2 2" xfId="12470"/>
    <cellStyle name="Percent 2 2 2 3 2 2 2" xfId="12471"/>
    <cellStyle name="Percent 2 2 2 3 2 2 2 2" xfId="12472"/>
    <cellStyle name="Percent 2 2 2 3 2 2 2 2 2" xfId="12473"/>
    <cellStyle name="Percent 2 2 2 3 2 2 2 2 3" xfId="12474"/>
    <cellStyle name="Percent 2 2 2 3 2 2 2 2 4" xfId="12475"/>
    <cellStyle name="Percent 2 2 2 3 2 2 2 3" xfId="12476"/>
    <cellStyle name="Percent 2 2 2 3 2 2 2 3 2" xfId="12477"/>
    <cellStyle name="Percent 2 2 2 3 2 2 2 3 3" xfId="12478"/>
    <cellStyle name="Percent 2 2 2 3 2 2 2 3 4" xfId="12479"/>
    <cellStyle name="Percent 2 2 2 3 2 2 2 4" xfId="12480"/>
    <cellStyle name="Percent 2 2 2 3 2 2 2 5" xfId="12481"/>
    <cellStyle name="Percent 2 2 2 3 2 2 2 6" xfId="12482"/>
    <cellStyle name="Percent 2 2 2 3 2 2 3" xfId="12483"/>
    <cellStyle name="Percent 2 2 2 3 2 2 3 2" xfId="12484"/>
    <cellStyle name="Percent 2 2 2 3 2 2 3 2 2" xfId="12485"/>
    <cellStyle name="Percent 2 2 2 3 2 2 3 2 3" xfId="12486"/>
    <cellStyle name="Percent 2 2 2 3 2 2 3 2 4" xfId="12487"/>
    <cellStyle name="Percent 2 2 2 3 2 2 3 3" xfId="12488"/>
    <cellStyle name="Percent 2 2 2 3 2 2 3 3 2" xfId="12489"/>
    <cellStyle name="Percent 2 2 2 3 2 2 3 3 3" xfId="12490"/>
    <cellStyle name="Percent 2 2 2 3 2 2 3 3 4" xfId="12491"/>
    <cellStyle name="Percent 2 2 2 3 2 2 3 4" xfId="12492"/>
    <cellStyle name="Percent 2 2 2 3 2 2 3 5" xfId="12493"/>
    <cellStyle name="Percent 2 2 2 3 2 2 3 6" xfId="12494"/>
    <cellStyle name="Percent 2 2 2 3 2 2 4" xfId="12495"/>
    <cellStyle name="Percent 2 2 2 3 2 2 4 2" xfId="12496"/>
    <cellStyle name="Percent 2 2 2 3 2 2 4 3" xfId="12497"/>
    <cellStyle name="Percent 2 2 2 3 2 2 4 4" xfId="12498"/>
    <cellStyle name="Percent 2 2 2 3 2 2 5" xfId="12499"/>
    <cellStyle name="Percent 2 2 2 3 2 2 5 2" xfId="12500"/>
    <cellStyle name="Percent 2 2 2 3 2 2 5 3" xfId="12501"/>
    <cellStyle name="Percent 2 2 2 3 2 2 5 4" xfId="12502"/>
    <cellStyle name="Percent 2 2 2 3 2 2 6" xfId="12503"/>
    <cellStyle name="Percent 2 2 2 3 2 2 7" xfId="12504"/>
    <cellStyle name="Percent 2 2 2 3 2 2 8" xfId="12505"/>
    <cellStyle name="Percent 2 2 2 3 2 3" xfId="12506"/>
    <cellStyle name="Percent 2 2 2 3 2 3 2" xfId="12507"/>
    <cellStyle name="Percent 2 2 2 3 2 3 2 2" xfId="12508"/>
    <cellStyle name="Percent 2 2 2 3 2 3 2 2 2" xfId="12509"/>
    <cellStyle name="Percent 2 2 2 3 2 3 2 2 3" xfId="12510"/>
    <cellStyle name="Percent 2 2 2 3 2 3 2 2 4" xfId="12511"/>
    <cellStyle name="Percent 2 2 2 3 2 3 2 3" xfId="12512"/>
    <cellStyle name="Percent 2 2 2 3 2 3 2 3 2" xfId="12513"/>
    <cellStyle name="Percent 2 2 2 3 2 3 2 3 3" xfId="12514"/>
    <cellStyle name="Percent 2 2 2 3 2 3 2 3 4" xfId="12515"/>
    <cellStyle name="Percent 2 2 2 3 2 3 2 4" xfId="12516"/>
    <cellStyle name="Percent 2 2 2 3 2 3 2 5" xfId="12517"/>
    <cellStyle name="Percent 2 2 2 3 2 3 2 6" xfId="12518"/>
    <cellStyle name="Percent 2 2 2 3 2 3 3" xfId="12519"/>
    <cellStyle name="Percent 2 2 2 3 2 3 3 2" xfId="12520"/>
    <cellStyle name="Percent 2 2 2 3 2 3 3 2 2" xfId="12521"/>
    <cellStyle name="Percent 2 2 2 3 2 3 3 2 3" xfId="12522"/>
    <cellStyle name="Percent 2 2 2 3 2 3 3 2 4" xfId="12523"/>
    <cellStyle name="Percent 2 2 2 3 2 3 3 3" xfId="12524"/>
    <cellStyle name="Percent 2 2 2 3 2 3 3 3 2" xfId="12525"/>
    <cellStyle name="Percent 2 2 2 3 2 3 3 3 3" xfId="12526"/>
    <cellStyle name="Percent 2 2 2 3 2 3 3 3 4" xfId="12527"/>
    <cellStyle name="Percent 2 2 2 3 2 3 3 4" xfId="12528"/>
    <cellStyle name="Percent 2 2 2 3 2 3 3 5" xfId="12529"/>
    <cellStyle name="Percent 2 2 2 3 2 3 3 6" xfId="12530"/>
    <cellStyle name="Percent 2 2 2 3 2 3 4" xfId="12531"/>
    <cellStyle name="Percent 2 2 2 3 2 3 4 2" xfId="12532"/>
    <cellStyle name="Percent 2 2 2 3 2 3 4 3" xfId="12533"/>
    <cellStyle name="Percent 2 2 2 3 2 3 4 4" xfId="12534"/>
    <cellStyle name="Percent 2 2 2 3 2 3 5" xfId="12535"/>
    <cellStyle name="Percent 2 2 2 3 2 3 5 2" xfId="12536"/>
    <cellStyle name="Percent 2 2 2 3 2 3 5 3" xfId="12537"/>
    <cellStyle name="Percent 2 2 2 3 2 3 5 4" xfId="12538"/>
    <cellStyle name="Percent 2 2 2 3 2 3 6" xfId="12539"/>
    <cellStyle name="Percent 2 2 2 3 2 3 7" xfId="12540"/>
    <cellStyle name="Percent 2 2 2 3 2 3 8" xfId="12541"/>
    <cellStyle name="Percent 2 2 2 3 2 4" xfId="12542"/>
    <cellStyle name="Percent 2 2 2 3 2 4 2" xfId="12543"/>
    <cellStyle name="Percent 2 2 2 3 2 4 2 2" xfId="12544"/>
    <cellStyle name="Percent 2 2 2 3 2 4 2 3" xfId="12545"/>
    <cellStyle name="Percent 2 2 2 3 2 4 2 4" xfId="12546"/>
    <cellStyle name="Percent 2 2 2 3 2 4 3" xfId="12547"/>
    <cellStyle name="Percent 2 2 2 3 2 4 3 2" xfId="12548"/>
    <cellStyle name="Percent 2 2 2 3 2 4 3 3" xfId="12549"/>
    <cellStyle name="Percent 2 2 2 3 2 4 3 4" xfId="12550"/>
    <cellStyle name="Percent 2 2 2 3 2 4 4" xfId="12551"/>
    <cellStyle name="Percent 2 2 2 3 2 4 5" xfId="12552"/>
    <cellStyle name="Percent 2 2 2 3 2 4 6" xfId="12553"/>
    <cellStyle name="Percent 2 2 2 3 2 5" xfId="12554"/>
    <cellStyle name="Percent 2 2 2 3 2 5 2" xfId="12555"/>
    <cellStyle name="Percent 2 2 2 3 2 5 2 2" xfId="12556"/>
    <cellStyle name="Percent 2 2 2 3 2 5 2 3" xfId="12557"/>
    <cellStyle name="Percent 2 2 2 3 2 5 2 4" xfId="12558"/>
    <cellStyle name="Percent 2 2 2 3 2 5 3" xfId="12559"/>
    <cellStyle name="Percent 2 2 2 3 2 5 3 2" xfId="12560"/>
    <cellStyle name="Percent 2 2 2 3 2 5 3 3" xfId="12561"/>
    <cellStyle name="Percent 2 2 2 3 2 5 3 4" xfId="12562"/>
    <cellStyle name="Percent 2 2 2 3 2 5 4" xfId="12563"/>
    <cellStyle name="Percent 2 2 2 3 2 5 5" xfId="12564"/>
    <cellStyle name="Percent 2 2 2 3 2 5 6" xfId="12565"/>
    <cellStyle name="Percent 2 2 2 3 2 6" xfId="12566"/>
    <cellStyle name="Percent 2 2 2 3 2 6 2" xfId="12567"/>
    <cellStyle name="Percent 2 2 2 3 2 6 3" xfId="12568"/>
    <cellStyle name="Percent 2 2 2 3 2 6 4" xfId="12569"/>
    <cellStyle name="Percent 2 2 2 3 2 7" xfId="12570"/>
    <cellStyle name="Percent 2 2 2 3 2 7 2" xfId="12571"/>
    <cellStyle name="Percent 2 2 2 3 2 7 3" xfId="12572"/>
    <cellStyle name="Percent 2 2 2 3 2 7 4" xfId="12573"/>
    <cellStyle name="Percent 2 2 2 3 2 8" xfId="12574"/>
    <cellStyle name="Percent 2 2 2 3 2 9" xfId="12575"/>
    <cellStyle name="Percent 2 2 2 3 3" xfId="12576"/>
    <cellStyle name="Percent 2 2 2 3 3 2" xfId="12577"/>
    <cellStyle name="Percent 2 2 2 3 3 2 2" xfId="12578"/>
    <cellStyle name="Percent 2 2 2 3 3 2 2 2" xfId="12579"/>
    <cellStyle name="Percent 2 2 2 3 3 2 2 3" xfId="12580"/>
    <cellStyle name="Percent 2 2 2 3 3 2 2 4" xfId="12581"/>
    <cellStyle name="Percent 2 2 2 3 3 2 3" xfId="12582"/>
    <cellStyle name="Percent 2 2 2 3 3 2 3 2" xfId="12583"/>
    <cellStyle name="Percent 2 2 2 3 3 2 3 3" xfId="12584"/>
    <cellStyle name="Percent 2 2 2 3 3 2 3 4" xfId="12585"/>
    <cellStyle name="Percent 2 2 2 3 3 2 4" xfId="12586"/>
    <cellStyle name="Percent 2 2 2 3 3 2 5" xfId="12587"/>
    <cellStyle name="Percent 2 2 2 3 3 2 6" xfId="12588"/>
    <cellStyle name="Percent 2 2 2 3 3 3" xfId="12589"/>
    <cellStyle name="Percent 2 2 2 3 3 3 2" xfId="12590"/>
    <cellStyle name="Percent 2 2 2 3 3 3 2 2" xfId="12591"/>
    <cellStyle name="Percent 2 2 2 3 3 3 2 3" xfId="12592"/>
    <cellStyle name="Percent 2 2 2 3 3 3 2 4" xfId="12593"/>
    <cellStyle name="Percent 2 2 2 3 3 3 3" xfId="12594"/>
    <cellStyle name="Percent 2 2 2 3 3 3 3 2" xfId="12595"/>
    <cellStyle name="Percent 2 2 2 3 3 3 3 3" xfId="12596"/>
    <cellStyle name="Percent 2 2 2 3 3 3 3 4" xfId="12597"/>
    <cellStyle name="Percent 2 2 2 3 3 3 4" xfId="12598"/>
    <cellStyle name="Percent 2 2 2 3 3 3 5" xfId="12599"/>
    <cellStyle name="Percent 2 2 2 3 3 3 6" xfId="12600"/>
    <cellStyle name="Percent 2 2 2 3 3 4" xfId="12601"/>
    <cellStyle name="Percent 2 2 2 3 3 4 2" xfId="12602"/>
    <cellStyle name="Percent 2 2 2 3 3 4 3" xfId="12603"/>
    <cellStyle name="Percent 2 2 2 3 3 4 4" xfId="12604"/>
    <cellStyle name="Percent 2 2 2 3 3 5" xfId="12605"/>
    <cellStyle name="Percent 2 2 2 3 3 5 2" xfId="12606"/>
    <cellStyle name="Percent 2 2 2 3 3 5 3" xfId="12607"/>
    <cellStyle name="Percent 2 2 2 3 3 5 4" xfId="12608"/>
    <cellStyle name="Percent 2 2 2 3 3 6" xfId="12609"/>
    <cellStyle name="Percent 2 2 2 3 3 7" xfId="12610"/>
    <cellStyle name="Percent 2 2 2 3 3 8" xfId="12611"/>
    <cellStyle name="Percent 2 2 2 3 4" xfId="12612"/>
    <cellStyle name="Percent 2 2 2 3 4 2" xfId="12613"/>
    <cellStyle name="Percent 2 2 2 3 4 2 2" xfId="12614"/>
    <cellStyle name="Percent 2 2 2 3 4 2 2 2" xfId="12615"/>
    <cellStyle name="Percent 2 2 2 3 4 2 2 3" xfId="12616"/>
    <cellStyle name="Percent 2 2 2 3 4 2 2 4" xfId="12617"/>
    <cellStyle name="Percent 2 2 2 3 4 2 3" xfId="12618"/>
    <cellStyle name="Percent 2 2 2 3 4 2 3 2" xfId="12619"/>
    <cellStyle name="Percent 2 2 2 3 4 2 3 3" xfId="12620"/>
    <cellStyle name="Percent 2 2 2 3 4 2 3 4" xfId="12621"/>
    <cellStyle name="Percent 2 2 2 3 4 2 4" xfId="12622"/>
    <cellStyle name="Percent 2 2 2 3 4 2 5" xfId="12623"/>
    <cellStyle name="Percent 2 2 2 3 4 2 6" xfId="12624"/>
    <cellStyle name="Percent 2 2 2 3 4 3" xfId="12625"/>
    <cellStyle name="Percent 2 2 2 3 4 3 2" xfId="12626"/>
    <cellStyle name="Percent 2 2 2 3 4 3 2 2" xfId="12627"/>
    <cellStyle name="Percent 2 2 2 3 4 3 2 3" xfId="12628"/>
    <cellStyle name="Percent 2 2 2 3 4 3 2 4" xfId="12629"/>
    <cellStyle name="Percent 2 2 2 3 4 3 3" xfId="12630"/>
    <cellStyle name="Percent 2 2 2 3 4 3 3 2" xfId="12631"/>
    <cellStyle name="Percent 2 2 2 3 4 3 3 3" xfId="12632"/>
    <cellStyle name="Percent 2 2 2 3 4 3 3 4" xfId="12633"/>
    <cellStyle name="Percent 2 2 2 3 4 3 4" xfId="12634"/>
    <cellStyle name="Percent 2 2 2 3 4 3 5" xfId="12635"/>
    <cellStyle name="Percent 2 2 2 3 4 3 6" xfId="12636"/>
    <cellStyle name="Percent 2 2 2 3 4 4" xfId="12637"/>
    <cellStyle name="Percent 2 2 2 3 4 4 2" xfId="12638"/>
    <cellStyle name="Percent 2 2 2 3 4 4 3" xfId="12639"/>
    <cellStyle name="Percent 2 2 2 3 4 4 4" xfId="12640"/>
    <cellStyle name="Percent 2 2 2 3 4 5" xfId="12641"/>
    <cellStyle name="Percent 2 2 2 3 4 5 2" xfId="12642"/>
    <cellStyle name="Percent 2 2 2 3 4 5 3" xfId="12643"/>
    <cellStyle name="Percent 2 2 2 3 4 5 4" xfId="12644"/>
    <cellStyle name="Percent 2 2 2 3 4 6" xfId="12645"/>
    <cellStyle name="Percent 2 2 2 3 4 7" xfId="12646"/>
    <cellStyle name="Percent 2 2 2 3 4 8" xfId="12647"/>
    <cellStyle name="Percent 2 2 2 3 5" xfId="12648"/>
    <cellStyle name="Percent 2 2 2 3 5 2" xfId="12649"/>
    <cellStyle name="Percent 2 2 2 3 5 2 2" xfId="12650"/>
    <cellStyle name="Percent 2 2 2 3 5 2 2 2" xfId="12651"/>
    <cellStyle name="Percent 2 2 2 3 5 2 2 3" xfId="12652"/>
    <cellStyle name="Percent 2 2 2 3 5 2 2 4" xfId="12653"/>
    <cellStyle name="Percent 2 2 2 3 5 2 3" xfId="12654"/>
    <cellStyle name="Percent 2 2 2 3 5 2 3 2" xfId="12655"/>
    <cellStyle name="Percent 2 2 2 3 5 2 3 3" xfId="12656"/>
    <cellStyle name="Percent 2 2 2 3 5 2 3 4" xfId="12657"/>
    <cellStyle name="Percent 2 2 2 3 5 2 4" xfId="12658"/>
    <cellStyle name="Percent 2 2 2 3 5 2 5" xfId="12659"/>
    <cellStyle name="Percent 2 2 2 3 5 2 6" xfId="12660"/>
    <cellStyle name="Percent 2 2 2 3 5 3" xfId="12661"/>
    <cellStyle name="Percent 2 2 2 3 5 3 2" xfId="12662"/>
    <cellStyle name="Percent 2 2 2 3 5 3 2 2" xfId="12663"/>
    <cellStyle name="Percent 2 2 2 3 5 3 2 3" xfId="12664"/>
    <cellStyle name="Percent 2 2 2 3 5 3 2 4" xfId="12665"/>
    <cellStyle name="Percent 2 2 2 3 5 3 3" xfId="12666"/>
    <cellStyle name="Percent 2 2 2 3 5 3 3 2" xfId="12667"/>
    <cellStyle name="Percent 2 2 2 3 5 3 3 3" xfId="12668"/>
    <cellStyle name="Percent 2 2 2 3 5 3 3 4" xfId="12669"/>
    <cellStyle name="Percent 2 2 2 3 5 3 4" xfId="12670"/>
    <cellStyle name="Percent 2 2 2 3 5 3 5" xfId="12671"/>
    <cellStyle name="Percent 2 2 2 3 5 3 6" xfId="12672"/>
    <cellStyle name="Percent 2 2 2 3 5 4" xfId="12673"/>
    <cellStyle name="Percent 2 2 2 3 5 4 2" xfId="12674"/>
    <cellStyle name="Percent 2 2 2 3 5 4 3" xfId="12675"/>
    <cellStyle name="Percent 2 2 2 3 5 4 4" xfId="12676"/>
    <cellStyle name="Percent 2 2 2 3 5 5" xfId="12677"/>
    <cellStyle name="Percent 2 2 2 3 5 5 2" xfId="12678"/>
    <cellStyle name="Percent 2 2 2 3 5 5 3" xfId="12679"/>
    <cellStyle name="Percent 2 2 2 3 5 5 4" xfId="12680"/>
    <cellStyle name="Percent 2 2 2 3 5 6" xfId="12681"/>
    <cellStyle name="Percent 2 2 2 3 5 7" xfId="12682"/>
    <cellStyle name="Percent 2 2 2 3 5 8" xfId="12683"/>
    <cellStyle name="Percent 2 2 2 3 6" xfId="12684"/>
    <cellStyle name="Percent 2 2 2 3 6 2" xfId="12685"/>
    <cellStyle name="Percent 2 2 2 3 6 2 2" xfId="12686"/>
    <cellStyle name="Percent 2 2 2 3 6 2 3" xfId="12687"/>
    <cellStyle name="Percent 2 2 2 3 6 2 4" xfId="12688"/>
    <cellStyle name="Percent 2 2 2 3 6 3" xfId="12689"/>
    <cellStyle name="Percent 2 2 2 3 6 3 2" xfId="12690"/>
    <cellStyle name="Percent 2 2 2 3 6 3 3" xfId="12691"/>
    <cellStyle name="Percent 2 2 2 3 6 3 4" xfId="12692"/>
    <cellStyle name="Percent 2 2 2 3 6 4" xfId="12693"/>
    <cellStyle name="Percent 2 2 2 3 6 5" xfId="12694"/>
    <cellStyle name="Percent 2 2 2 3 6 6" xfId="12695"/>
    <cellStyle name="Percent 2 2 2 3 7" xfId="12696"/>
    <cellStyle name="Percent 2 2 2 3 7 2" xfId="12697"/>
    <cellStyle name="Percent 2 2 2 3 7 2 2" xfId="12698"/>
    <cellStyle name="Percent 2 2 2 3 7 2 3" xfId="12699"/>
    <cellStyle name="Percent 2 2 2 3 7 2 4" xfId="12700"/>
    <cellStyle name="Percent 2 2 2 3 7 3" xfId="12701"/>
    <cellStyle name="Percent 2 2 2 3 7 3 2" xfId="12702"/>
    <cellStyle name="Percent 2 2 2 3 7 3 3" xfId="12703"/>
    <cellStyle name="Percent 2 2 2 3 7 3 4" xfId="12704"/>
    <cellStyle name="Percent 2 2 2 3 7 4" xfId="12705"/>
    <cellStyle name="Percent 2 2 2 3 7 5" xfId="12706"/>
    <cellStyle name="Percent 2 2 2 3 7 6" xfId="12707"/>
    <cellStyle name="Percent 2 2 2 3 8" xfId="12708"/>
    <cellStyle name="Percent 2 2 2 3 8 2" xfId="12709"/>
    <cellStyle name="Percent 2 2 2 3 8 3" xfId="12710"/>
    <cellStyle name="Percent 2 2 2 3 8 4" xfId="12711"/>
    <cellStyle name="Percent 2 2 2 3 9" xfId="12712"/>
    <cellStyle name="Percent 2 2 2 3 9 2" xfId="12713"/>
    <cellStyle name="Percent 2 2 2 3 9 3" xfId="12714"/>
    <cellStyle name="Percent 2 2 2 3 9 4" xfId="12715"/>
    <cellStyle name="Percent 2 2 2 4" xfId="12716"/>
    <cellStyle name="Percent 2 2 2 4 10" xfId="12717"/>
    <cellStyle name="Percent 2 2 2 4 2" xfId="12718"/>
    <cellStyle name="Percent 2 2 2 4 2 2" xfId="12719"/>
    <cellStyle name="Percent 2 2 2 4 2 2 2" xfId="12720"/>
    <cellStyle name="Percent 2 2 2 4 2 2 2 2" xfId="12721"/>
    <cellStyle name="Percent 2 2 2 4 2 2 2 3" xfId="12722"/>
    <cellStyle name="Percent 2 2 2 4 2 2 2 4" xfId="12723"/>
    <cellStyle name="Percent 2 2 2 4 2 2 3" xfId="12724"/>
    <cellStyle name="Percent 2 2 2 4 2 2 3 2" xfId="12725"/>
    <cellStyle name="Percent 2 2 2 4 2 2 3 3" xfId="12726"/>
    <cellStyle name="Percent 2 2 2 4 2 2 3 4" xfId="12727"/>
    <cellStyle name="Percent 2 2 2 4 2 2 4" xfId="12728"/>
    <cellStyle name="Percent 2 2 2 4 2 2 5" xfId="12729"/>
    <cellStyle name="Percent 2 2 2 4 2 2 6" xfId="12730"/>
    <cellStyle name="Percent 2 2 2 4 2 3" xfId="12731"/>
    <cellStyle name="Percent 2 2 2 4 2 3 2" xfId="12732"/>
    <cellStyle name="Percent 2 2 2 4 2 3 2 2" xfId="12733"/>
    <cellStyle name="Percent 2 2 2 4 2 3 2 3" xfId="12734"/>
    <cellStyle name="Percent 2 2 2 4 2 3 2 4" xfId="12735"/>
    <cellStyle name="Percent 2 2 2 4 2 3 3" xfId="12736"/>
    <cellStyle name="Percent 2 2 2 4 2 3 3 2" xfId="12737"/>
    <cellStyle name="Percent 2 2 2 4 2 3 3 3" xfId="12738"/>
    <cellStyle name="Percent 2 2 2 4 2 3 3 4" xfId="12739"/>
    <cellStyle name="Percent 2 2 2 4 2 3 4" xfId="12740"/>
    <cellStyle name="Percent 2 2 2 4 2 3 5" xfId="12741"/>
    <cellStyle name="Percent 2 2 2 4 2 3 6" xfId="12742"/>
    <cellStyle name="Percent 2 2 2 4 2 4" xfId="12743"/>
    <cellStyle name="Percent 2 2 2 4 2 4 2" xfId="12744"/>
    <cellStyle name="Percent 2 2 2 4 2 4 3" xfId="12745"/>
    <cellStyle name="Percent 2 2 2 4 2 4 4" xfId="12746"/>
    <cellStyle name="Percent 2 2 2 4 2 5" xfId="12747"/>
    <cellStyle name="Percent 2 2 2 4 2 5 2" xfId="12748"/>
    <cellStyle name="Percent 2 2 2 4 2 5 3" xfId="12749"/>
    <cellStyle name="Percent 2 2 2 4 2 5 4" xfId="12750"/>
    <cellStyle name="Percent 2 2 2 4 2 6" xfId="12751"/>
    <cellStyle name="Percent 2 2 2 4 2 7" xfId="12752"/>
    <cellStyle name="Percent 2 2 2 4 2 8" xfId="12753"/>
    <cellStyle name="Percent 2 2 2 4 3" xfId="12754"/>
    <cellStyle name="Percent 2 2 2 4 3 2" xfId="12755"/>
    <cellStyle name="Percent 2 2 2 4 3 2 2" xfId="12756"/>
    <cellStyle name="Percent 2 2 2 4 3 2 2 2" xfId="12757"/>
    <cellStyle name="Percent 2 2 2 4 3 2 2 3" xfId="12758"/>
    <cellStyle name="Percent 2 2 2 4 3 2 2 4" xfId="12759"/>
    <cellStyle name="Percent 2 2 2 4 3 2 3" xfId="12760"/>
    <cellStyle name="Percent 2 2 2 4 3 2 3 2" xfId="12761"/>
    <cellStyle name="Percent 2 2 2 4 3 2 3 3" xfId="12762"/>
    <cellStyle name="Percent 2 2 2 4 3 2 3 4" xfId="12763"/>
    <cellStyle name="Percent 2 2 2 4 3 2 4" xfId="12764"/>
    <cellStyle name="Percent 2 2 2 4 3 2 5" xfId="12765"/>
    <cellStyle name="Percent 2 2 2 4 3 2 6" xfId="12766"/>
    <cellStyle name="Percent 2 2 2 4 3 3" xfId="12767"/>
    <cellStyle name="Percent 2 2 2 4 3 3 2" xfId="12768"/>
    <cellStyle name="Percent 2 2 2 4 3 3 2 2" xfId="12769"/>
    <cellStyle name="Percent 2 2 2 4 3 3 2 3" xfId="12770"/>
    <cellStyle name="Percent 2 2 2 4 3 3 2 4" xfId="12771"/>
    <cellStyle name="Percent 2 2 2 4 3 3 3" xfId="12772"/>
    <cellStyle name="Percent 2 2 2 4 3 3 3 2" xfId="12773"/>
    <cellStyle name="Percent 2 2 2 4 3 3 3 3" xfId="12774"/>
    <cellStyle name="Percent 2 2 2 4 3 3 3 4" xfId="12775"/>
    <cellStyle name="Percent 2 2 2 4 3 3 4" xfId="12776"/>
    <cellStyle name="Percent 2 2 2 4 3 3 5" xfId="12777"/>
    <cellStyle name="Percent 2 2 2 4 3 3 6" xfId="12778"/>
    <cellStyle name="Percent 2 2 2 4 3 4" xfId="12779"/>
    <cellStyle name="Percent 2 2 2 4 3 4 2" xfId="12780"/>
    <cellStyle name="Percent 2 2 2 4 3 4 3" xfId="12781"/>
    <cellStyle name="Percent 2 2 2 4 3 4 4" xfId="12782"/>
    <cellStyle name="Percent 2 2 2 4 3 5" xfId="12783"/>
    <cellStyle name="Percent 2 2 2 4 3 5 2" xfId="12784"/>
    <cellStyle name="Percent 2 2 2 4 3 5 3" xfId="12785"/>
    <cellStyle name="Percent 2 2 2 4 3 5 4" xfId="12786"/>
    <cellStyle name="Percent 2 2 2 4 3 6" xfId="12787"/>
    <cellStyle name="Percent 2 2 2 4 3 7" xfId="12788"/>
    <cellStyle name="Percent 2 2 2 4 3 8" xfId="12789"/>
    <cellStyle name="Percent 2 2 2 4 4" xfId="12790"/>
    <cellStyle name="Percent 2 2 2 4 4 2" xfId="12791"/>
    <cellStyle name="Percent 2 2 2 4 4 2 2" xfId="12792"/>
    <cellStyle name="Percent 2 2 2 4 4 2 3" xfId="12793"/>
    <cellStyle name="Percent 2 2 2 4 4 2 4" xfId="12794"/>
    <cellStyle name="Percent 2 2 2 4 4 3" xfId="12795"/>
    <cellStyle name="Percent 2 2 2 4 4 3 2" xfId="12796"/>
    <cellStyle name="Percent 2 2 2 4 4 3 3" xfId="12797"/>
    <cellStyle name="Percent 2 2 2 4 4 3 4" xfId="12798"/>
    <cellStyle name="Percent 2 2 2 4 4 4" xfId="12799"/>
    <cellStyle name="Percent 2 2 2 4 4 5" xfId="12800"/>
    <cellStyle name="Percent 2 2 2 4 4 6" xfId="12801"/>
    <cellStyle name="Percent 2 2 2 4 5" xfId="12802"/>
    <cellStyle name="Percent 2 2 2 4 5 2" xfId="12803"/>
    <cellStyle name="Percent 2 2 2 4 5 2 2" xfId="12804"/>
    <cellStyle name="Percent 2 2 2 4 5 2 3" xfId="12805"/>
    <cellStyle name="Percent 2 2 2 4 5 2 4" xfId="12806"/>
    <cellStyle name="Percent 2 2 2 4 5 3" xfId="12807"/>
    <cellStyle name="Percent 2 2 2 4 5 3 2" xfId="12808"/>
    <cellStyle name="Percent 2 2 2 4 5 3 3" xfId="12809"/>
    <cellStyle name="Percent 2 2 2 4 5 3 4" xfId="12810"/>
    <cellStyle name="Percent 2 2 2 4 5 4" xfId="12811"/>
    <cellStyle name="Percent 2 2 2 4 5 5" xfId="12812"/>
    <cellStyle name="Percent 2 2 2 4 5 6" xfId="12813"/>
    <cellStyle name="Percent 2 2 2 4 6" xfId="12814"/>
    <cellStyle name="Percent 2 2 2 4 6 2" xfId="12815"/>
    <cellStyle name="Percent 2 2 2 4 6 3" xfId="12816"/>
    <cellStyle name="Percent 2 2 2 4 6 4" xfId="12817"/>
    <cellStyle name="Percent 2 2 2 4 7" xfId="12818"/>
    <cellStyle name="Percent 2 2 2 4 7 2" xfId="12819"/>
    <cellStyle name="Percent 2 2 2 4 7 3" xfId="12820"/>
    <cellStyle name="Percent 2 2 2 4 7 4" xfId="12821"/>
    <cellStyle name="Percent 2 2 2 4 8" xfId="12822"/>
    <cellStyle name="Percent 2 2 2 4 9" xfId="12823"/>
    <cellStyle name="Percent 2 2 2 5" xfId="12824"/>
    <cellStyle name="Percent 2 2 2 5 2" xfId="12825"/>
    <cellStyle name="Percent 2 2 2 5 2 2" xfId="12826"/>
    <cellStyle name="Percent 2 2 2 5 2 2 2" xfId="12827"/>
    <cellStyle name="Percent 2 2 2 5 2 2 3" xfId="12828"/>
    <cellStyle name="Percent 2 2 2 5 2 2 4" xfId="12829"/>
    <cellStyle name="Percent 2 2 2 5 2 3" xfId="12830"/>
    <cellStyle name="Percent 2 2 2 5 2 3 2" xfId="12831"/>
    <cellStyle name="Percent 2 2 2 5 2 3 3" xfId="12832"/>
    <cellStyle name="Percent 2 2 2 5 2 3 4" xfId="12833"/>
    <cellStyle name="Percent 2 2 2 5 2 4" xfId="12834"/>
    <cellStyle name="Percent 2 2 2 5 2 5" xfId="12835"/>
    <cellStyle name="Percent 2 2 2 5 2 6" xfId="12836"/>
    <cellStyle name="Percent 2 2 2 5 3" xfId="12837"/>
    <cellStyle name="Percent 2 2 2 5 3 2" xfId="12838"/>
    <cellStyle name="Percent 2 2 2 5 3 2 2" xfId="12839"/>
    <cellStyle name="Percent 2 2 2 5 3 2 3" xfId="12840"/>
    <cellStyle name="Percent 2 2 2 5 3 2 4" xfId="12841"/>
    <cellStyle name="Percent 2 2 2 5 3 3" xfId="12842"/>
    <cellStyle name="Percent 2 2 2 5 3 3 2" xfId="12843"/>
    <cellStyle name="Percent 2 2 2 5 3 3 3" xfId="12844"/>
    <cellStyle name="Percent 2 2 2 5 3 3 4" xfId="12845"/>
    <cellStyle name="Percent 2 2 2 5 3 4" xfId="12846"/>
    <cellStyle name="Percent 2 2 2 5 3 5" xfId="12847"/>
    <cellStyle name="Percent 2 2 2 5 3 6" xfId="12848"/>
    <cellStyle name="Percent 2 2 2 5 4" xfId="12849"/>
    <cellStyle name="Percent 2 2 2 5 4 2" xfId="12850"/>
    <cellStyle name="Percent 2 2 2 5 4 3" xfId="12851"/>
    <cellStyle name="Percent 2 2 2 5 4 4" xfId="12852"/>
    <cellStyle name="Percent 2 2 2 5 5" xfId="12853"/>
    <cellStyle name="Percent 2 2 2 5 5 2" xfId="12854"/>
    <cellStyle name="Percent 2 2 2 5 5 3" xfId="12855"/>
    <cellStyle name="Percent 2 2 2 5 5 4" xfId="12856"/>
    <cellStyle name="Percent 2 2 2 5 6" xfId="12857"/>
    <cellStyle name="Percent 2 2 2 5 7" xfId="12858"/>
    <cellStyle name="Percent 2 2 2 5 8" xfId="12859"/>
    <cellStyle name="Percent 2 2 2 6" xfId="12860"/>
    <cellStyle name="Percent 2 2 2 6 2" xfId="12861"/>
    <cellStyle name="Percent 2 2 2 6 2 2" xfId="12862"/>
    <cellStyle name="Percent 2 2 2 6 2 2 2" xfId="12863"/>
    <cellStyle name="Percent 2 2 2 6 2 2 3" xfId="12864"/>
    <cellStyle name="Percent 2 2 2 6 2 2 4" xfId="12865"/>
    <cellStyle name="Percent 2 2 2 6 2 3" xfId="12866"/>
    <cellStyle name="Percent 2 2 2 6 2 3 2" xfId="12867"/>
    <cellStyle name="Percent 2 2 2 6 2 3 3" xfId="12868"/>
    <cellStyle name="Percent 2 2 2 6 2 3 4" xfId="12869"/>
    <cellStyle name="Percent 2 2 2 6 2 4" xfId="12870"/>
    <cellStyle name="Percent 2 2 2 6 2 5" xfId="12871"/>
    <cellStyle name="Percent 2 2 2 6 2 6" xfId="12872"/>
    <cellStyle name="Percent 2 2 2 6 3" xfId="12873"/>
    <cellStyle name="Percent 2 2 2 6 3 2" xfId="12874"/>
    <cellStyle name="Percent 2 2 2 6 3 2 2" xfId="12875"/>
    <cellStyle name="Percent 2 2 2 6 3 2 3" xfId="12876"/>
    <cellStyle name="Percent 2 2 2 6 3 2 4" xfId="12877"/>
    <cellStyle name="Percent 2 2 2 6 3 3" xfId="12878"/>
    <cellStyle name="Percent 2 2 2 6 3 3 2" xfId="12879"/>
    <cellStyle name="Percent 2 2 2 6 3 3 3" xfId="12880"/>
    <cellStyle name="Percent 2 2 2 6 3 3 4" xfId="12881"/>
    <cellStyle name="Percent 2 2 2 6 3 4" xfId="12882"/>
    <cellStyle name="Percent 2 2 2 6 3 5" xfId="12883"/>
    <cellStyle name="Percent 2 2 2 6 3 6" xfId="12884"/>
    <cellStyle name="Percent 2 2 2 6 4" xfId="12885"/>
    <cellStyle name="Percent 2 2 2 6 4 2" xfId="12886"/>
    <cellStyle name="Percent 2 2 2 6 4 3" xfId="12887"/>
    <cellStyle name="Percent 2 2 2 6 4 4" xfId="12888"/>
    <cellStyle name="Percent 2 2 2 6 5" xfId="12889"/>
    <cellStyle name="Percent 2 2 2 6 5 2" xfId="12890"/>
    <cellStyle name="Percent 2 2 2 6 5 3" xfId="12891"/>
    <cellStyle name="Percent 2 2 2 6 5 4" xfId="12892"/>
    <cellStyle name="Percent 2 2 2 6 6" xfId="12893"/>
    <cellStyle name="Percent 2 2 2 6 7" xfId="12894"/>
    <cellStyle name="Percent 2 2 2 6 8" xfId="12895"/>
    <cellStyle name="Percent 2 2 2 7" xfId="12896"/>
    <cellStyle name="Percent 2 2 2 7 2" xfId="12897"/>
    <cellStyle name="Percent 2 2 2 7 2 2" xfId="12898"/>
    <cellStyle name="Percent 2 2 2 7 2 2 2" xfId="12899"/>
    <cellStyle name="Percent 2 2 2 7 2 2 3" xfId="12900"/>
    <cellStyle name="Percent 2 2 2 7 2 2 4" xfId="12901"/>
    <cellStyle name="Percent 2 2 2 7 2 3" xfId="12902"/>
    <cellStyle name="Percent 2 2 2 7 2 3 2" xfId="12903"/>
    <cellStyle name="Percent 2 2 2 7 2 3 3" xfId="12904"/>
    <cellStyle name="Percent 2 2 2 7 2 3 4" xfId="12905"/>
    <cellStyle name="Percent 2 2 2 7 2 4" xfId="12906"/>
    <cellStyle name="Percent 2 2 2 7 2 5" xfId="12907"/>
    <cellStyle name="Percent 2 2 2 7 2 6" xfId="12908"/>
    <cellStyle name="Percent 2 2 2 7 3" xfId="12909"/>
    <cellStyle name="Percent 2 2 2 7 3 2" xfId="12910"/>
    <cellStyle name="Percent 2 2 2 7 3 2 2" xfId="12911"/>
    <cellStyle name="Percent 2 2 2 7 3 2 3" xfId="12912"/>
    <cellStyle name="Percent 2 2 2 7 3 2 4" xfId="12913"/>
    <cellStyle name="Percent 2 2 2 7 3 3" xfId="12914"/>
    <cellStyle name="Percent 2 2 2 7 3 3 2" xfId="12915"/>
    <cellStyle name="Percent 2 2 2 7 3 3 3" xfId="12916"/>
    <cellStyle name="Percent 2 2 2 7 3 3 4" xfId="12917"/>
    <cellStyle name="Percent 2 2 2 7 3 4" xfId="12918"/>
    <cellStyle name="Percent 2 2 2 7 3 5" xfId="12919"/>
    <cellStyle name="Percent 2 2 2 7 3 6" xfId="12920"/>
    <cellStyle name="Percent 2 2 2 7 4" xfId="12921"/>
    <cellStyle name="Percent 2 2 2 7 4 2" xfId="12922"/>
    <cellStyle name="Percent 2 2 2 7 4 3" xfId="12923"/>
    <cellStyle name="Percent 2 2 2 7 4 4" xfId="12924"/>
    <cellStyle name="Percent 2 2 2 7 5" xfId="12925"/>
    <cellStyle name="Percent 2 2 2 7 5 2" xfId="12926"/>
    <cellStyle name="Percent 2 2 2 7 5 3" xfId="12927"/>
    <cellStyle name="Percent 2 2 2 7 5 4" xfId="12928"/>
    <cellStyle name="Percent 2 2 2 7 6" xfId="12929"/>
    <cellStyle name="Percent 2 2 2 7 7" xfId="12930"/>
    <cellStyle name="Percent 2 2 2 7 8" xfId="12931"/>
    <cellStyle name="Percent 2 2 2 8" xfId="12932"/>
    <cellStyle name="Percent 2 2 2 8 2" xfId="12933"/>
    <cellStyle name="Percent 2 2 2 8 2 2" xfId="12934"/>
    <cellStyle name="Percent 2 2 2 8 2 3" xfId="12935"/>
    <cellStyle name="Percent 2 2 2 8 2 4" xfId="12936"/>
    <cellStyle name="Percent 2 2 2 8 3" xfId="12937"/>
    <cellStyle name="Percent 2 2 2 8 3 2" xfId="12938"/>
    <cellStyle name="Percent 2 2 2 8 3 3" xfId="12939"/>
    <cellStyle name="Percent 2 2 2 8 3 4" xfId="12940"/>
    <cellStyle name="Percent 2 2 2 8 4" xfId="12941"/>
    <cellStyle name="Percent 2 2 2 8 5" xfId="12942"/>
    <cellStyle name="Percent 2 2 2 8 6" xfId="12943"/>
    <cellStyle name="Percent 2 2 2 9" xfId="12944"/>
    <cellStyle name="Percent 2 2 2 9 2" xfId="12945"/>
    <cellStyle name="Percent 2 2 2 9 2 2" xfId="12946"/>
    <cellStyle name="Percent 2 2 2 9 2 3" xfId="12947"/>
    <cellStyle name="Percent 2 2 2 9 2 4" xfId="12948"/>
    <cellStyle name="Percent 2 2 2 9 3" xfId="12949"/>
    <cellStyle name="Percent 2 2 2 9 3 2" xfId="12950"/>
    <cellStyle name="Percent 2 2 2 9 3 3" xfId="12951"/>
    <cellStyle name="Percent 2 2 2 9 3 4" xfId="12952"/>
    <cellStyle name="Percent 2 2 2 9 4" xfId="12953"/>
    <cellStyle name="Percent 2 2 2 9 5" xfId="12954"/>
    <cellStyle name="Percent 2 2 2 9 6" xfId="12955"/>
    <cellStyle name="Percent 2 2 3" xfId="12956"/>
    <cellStyle name="Percent 2 2 3 10" xfId="12957"/>
    <cellStyle name="Percent 2 2 3 10 2" xfId="12958"/>
    <cellStyle name="Percent 2 2 3 10 3" xfId="12959"/>
    <cellStyle name="Percent 2 2 3 10 4" xfId="12960"/>
    <cellStyle name="Percent 2 2 3 11" xfId="12961"/>
    <cellStyle name="Percent 2 2 3 11 2" xfId="12962"/>
    <cellStyle name="Percent 2 2 3 11 3" xfId="12963"/>
    <cellStyle name="Percent 2 2 3 11 4" xfId="12964"/>
    <cellStyle name="Percent 2 2 3 12" xfId="12965"/>
    <cellStyle name="Percent 2 2 3 12 2" xfId="12966"/>
    <cellStyle name="Percent 2 2 3 12 3" xfId="12967"/>
    <cellStyle name="Percent 2 2 3 12 4" xfId="12968"/>
    <cellStyle name="Percent 2 2 3 13" xfId="12969"/>
    <cellStyle name="Percent 2 2 3 14" xfId="12970"/>
    <cellStyle name="Percent 2 2 3 15" xfId="12971"/>
    <cellStyle name="Percent 2 2 3 16" xfId="12972"/>
    <cellStyle name="Percent 2 2 3 17" xfId="12973"/>
    <cellStyle name="Percent 2 2 3 2" xfId="12974"/>
    <cellStyle name="Percent 2 2 3 2 10" xfId="12975"/>
    <cellStyle name="Percent 2 2 3 2 10 2" xfId="12976"/>
    <cellStyle name="Percent 2 2 3 2 10 3" xfId="12977"/>
    <cellStyle name="Percent 2 2 3 2 10 4" xfId="12978"/>
    <cellStyle name="Percent 2 2 3 2 11" xfId="12979"/>
    <cellStyle name="Percent 2 2 3 2 12" xfId="12980"/>
    <cellStyle name="Percent 2 2 3 2 13" xfId="12981"/>
    <cellStyle name="Percent 2 2 3 2 2" xfId="12982"/>
    <cellStyle name="Percent 2 2 3 2 2 10" xfId="12983"/>
    <cellStyle name="Percent 2 2 3 2 2 11" xfId="12984"/>
    <cellStyle name="Percent 2 2 3 2 2 12" xfId="12985"/>
    <cellStyle name="Percent 2 2 3 2 2 2" xfId="12986"/>
    <cellStyle name="Percent 2 2 3 2 2 2 10" xfId="12987"/>
    <cellStyle name="Percent 2 2 3 2 2 2 2" xfId="12988"/>
    <cellStyle name="Percent 2 2 3 2 2 2 2 2" xfId="12989"/>
    <cellStyle name="Percent 2 2 3 2 2 2 2 2 2" xfId="12990"/>
    <cellStyle name="Percent 2 2 3 2 2 2 2 2 2 2" xfId="12991"/>
    <cellStyle name="Percent 2 2 3 2 2 2 2 2 2 3" xfId="12992"/>
    <cellStyle name="Percent 2 2 3 2 2 2 2 2 2 4" xfId="12993"/>
    <cellStyle name="Percent 2 2 3 2 2 2 2 2 3" xfId="12994"/>
    <cellStyle name="Percent 2 2 3 2 2 2 2 2 3 2" xfId="12995"/>
    <cellStyle name="Percent 2 2 3 2 2 2 2 2 3 3" xfId="12996"/>
    <cellStyle name="Percent 2 2 3 2 2 2 2 2 3 4" xfId="12997"/>
    <cellStyle name="Percent 2 2 3 2 2 2 2 2 4" xfId="12998"/>
    <cellStyle name="Percent 2 2 3 2 2 2 2 2 5" xfId="12999"/>
    <cellStyle name="Percent 2 2 3 2 2 2 2 2 6" xfId="13000"/>
    <cellStyle name="Percent 2 2 3 2 2 2 2 3" xfId="13001"/>
    <cellStyle name="Percent 2 2 3 2 2 2 2 3 2" xfId="13002"/>
    <cellStyle name="Percent 2 2 3 2 2 2 2 3 2 2" xfId="13003"/>
    <cellStyle name="Percent 2 2 3 2 2 2 2 3 2 3" xfId="13004"/>
    <cellStyle name="Percent 2 2 3 2 2 2 2 3 2 4" xfId="13005"/>
    <cellStyle name="Percent 2 2 3 2 2 2 2 3 3" xfId="13006"/>
    <cellStyle name="Percent 2 2 3 2 2 2 2 3 3 2" xfId="13007"/>
    <cellStyle name="Percent 2 2 3 2 2 2 2 3 3 3" xfId="13008"/>
    <cellStyle name="Percent 2 2 3 2 2 2 2 3 3 4" xfId="13009"/>
    <cellStyle name="Percent 2 2 3 2 2 2 2 3 4" xfId="13010"/>
    <cellStyle name="Percent 2 2 3 2 2 2 2 3 5" xfId="13011"/>
    <cellStyle name="Percent 2 2 3 2 2 2 2 3 6" xfId="13012"/>
    <cellStyle name="Percent 2 2 3 2 2 2 2 4" xfId="13013"/>
    <cellStyle name="Percent 2 2 3 2 2 2 2 4 2" xfId="13014"/>
    <cellStyle name="Percent 2 2 3 2 2 2 2 4 3" xfId="13015"/>
    <cellStyle name="Percent 2 2 3 2 2 2 2 4 4" xfId="13016"/>
    <cellStyle name="Percent 2 2 3 2 2 2 2 5" xfId="13017"/>
    <cellStyle name="Percent 2 2 3 2 2 2 2 5 2" xfId="13018"/>
    <cellStyle name="Percent 2 2 3 2 2 2 2 5 3" xfId="13019"/>
    <cellStyle name="Percent 2 2 3 2 2 2 2 5 4" xfId="13020"/>
    <cellStyle name="Percent 2 2 3 2 2 2 2 6" xfId="13021"/>
    <cellStyle name="Percent 2 2 3 2 2 2 2 7" xfId="13022"/>
    <cellStyle name="Percent 2 2 3 2 2 2 2 8" xfId="13023"/>
    <cellStyle name="Percent 2 2 3 2 2 2 3" xfId="13024"/>
    <cellStyle name="Percent 2 2 3 2 2 2 3 2" xfId="13025"/>
    <cellStyle name="Percent 2 2 3 2 2 2 3 2 2" xfId="13026"/>
    <cellStyle name="Percent 2 2 3 2 2 2 3 2 2 2" xfId="13027"/>
    <cellStyle name="Percent 2 2 3 2 2 2 3 2 2 3" xfId="13028"/>
    <cellStyle name="Percent 2 2 3 2 2 2 3 2 2 4" xfId="13029"/>
    <cellStyle name="Percent 2 2 3 2 2 2 3 2 3" xfId="13030"/>
    <cellStyle name="Percent 2 2 3 2 2 2 3 2 3 2" xfId="13031"/>
    <cellStyle name="Percent 2 2 3 2 2 2 3 2 3 3" xfId="13032"/>
    <cellStyle name="Percent 2 2 3 2 2 2 3 2 3 4" xfId="13033"/>
    <cellStyle name="Percent 2 2 3 2 2 2 3 2 4" xfId="13034"/>
    <cellStyle name="Percent 2 2 3 2 2 2 3 2 5" xfId="13035"/>
    <cellStyle name="Percent 2 2 3 2 2 2 3 2 6" xfId="13036"/>
    <cellStyle name="Percent 2 2 3 2 2 2 3 3" xfId="13037"/>
    <cellStyle name="Percent 2 2 3 2 2 2 3 3 2" xfId="13038"/>
    <cellStyle name="Percent 2 2 3 2 2 2 3 3 2 2" xfId="13039"/>
    <cellStyle name="Percent 2 2 3 2 2 2 3 3 2 3" xfId="13040"/>
    <cellStyle name="Percent 2 2 3 2 2 2 3 3 2 4" xfId="13041"/>
    <cellStyle name="Percent 2 2 3 2 2 2 3 3 3" xfId="13042"/>
    <cellStyle name="Percent 2 2 3 2 2 2 3 3 3 2" xfId="13043"/>
    <cellStyle name="Percent 2 2 3 2 2 2 3 3 3 3" xfId="13044"/>
    <cellStyle name="Percent 2 2 3 2 2 2 3 3 3 4" xfId="13045"/>
    <cellStyle name="Percent 2 2 3 2 2 2 3 3 4" xfId="13046"/>
    <cellStyle name="Percent 2 2 3 2 2 2 3 3 5" xfId="13047"/>
    <cellStyle name="Percent 2 2 3 2 2 2 3 3 6" xfId="13048"/>
    <cellStyle name="Percent 2 2 3 2 2 2 3 4" xfId="13049"/>
    <cellStyle name="Percent 2 2 3 2 2 2 3 4 2" xfId="13050"/>
    <cellStyle name="Percent 2 2 3 2 2 2 3 4 3" xfId="13051"/>
    <cellStyle name="Percent 2 2 3 2 2 2 3 4 4" xfId="13052"/>
    <cellStyle name="Percent 2 2 3 2 2 2 3 5" xfId="13053"/>
    <cellStyle name="Percent 2 2 3 2 2 2 3 5 2" xfId="13054"/>
    <cellStyle name="Percent 2 2 3 2 2 2 3 5 3" xfId="13055"/>
    <cellStyle name="Percent 2 2 3 2 2 2 3 5 4" xfId="13056"/>
    <cellStyle name="Percent 2 2 3 2 2 2 3 6" xfId="13057"/>
    <cellStyle name="Percent 2 2 3 2 2 2 3 7" xfId="13058"/>
    <cellStyle name="Percent 2 2 3 2 2 2 3 8" xfId="13059"/>
    <cellStyle name="Percent 2 2 3 2 2 2 4" xfId="13060"/>
    <cellStyle name="Percent 2 2 3 2 2 2 4 2" xfId="13061"/>
    <cellStyle name="Percent 2 2 3 2 2 2 4 2 2" xfId="13062"/>
    <cellStyle name="Percent 2 2 3 2 2 2 4 2 3" xfId="13063"/>
    <cellStyle name="Percent 2 2 3 2 2 2 4 2 4" xfId="13064"/>
    <cellStyle name="Percent 2 2 3 2 2 2 4 3" xfId="13065"/>
    <cellStyle name="Percent 2 2 3 2 2 2 4 3 2" xfId="13066"/>
    <cellStyle name="Percent 2 2 3 2 2 2 4 3 3" xfId="13067"/>
    <cellStyle name="Percent 2 2 3 2 2 2 4 3 4" xfId="13068"/>
    <cellStyle name="Percent 2 2 3 2 2 2 4 4" xfId="13069"/>
    <cellStyle name="Percent 2 2 3 2 2 2 4 5" xfId="13070"/>
    <cellStyle name="Percent 2 2 3 2 2 2 4 6" xfId="13071"/>
    <cellStyle name="Percent 2 2 3 2 2 2 5" xfId="13072"/>
    <cellStyle name="Percent 2 2 3 2 2 2 5 2" xfId="13073"/>
    <cellStyle name="Percent 2 2 3 2 2 2 5 2 2" xfId="13074"/>
    <cellStyle name="Percent 2 2 3 2 2 2 5 2 3" xfId="13075"/>
    <cellStyle name="Percent 2 2 3 2 2 2 5 2 4" xfId="13076"/>
    <cellStyle name="Percent 2 2 3 2 2 2 5 3" xfId="13077"/>
    <cellStyle name="Percent 2 2 3 2 2 2 5 3 2" xfId="13078"/>
    <cellStyle name="Percent 2 2 3 2 2 2 5 3 3" xfId="13079"/>
    <cellStyle name="Percent 2 2 3 2 2 2 5 3 4" xfId="13080"/>
    <cellStyle name="Percent 2 2 3 2 2 2 5 4" xfId="13081"/>
    <cellStyle name="Percent 2 2 3 2 2 2 5 5" xfId="13082"/>
    <cellStyle name="Percent 2 2 3 2 2 2 5 6" xfId="13083"/>
    <cellStyle name="Percent 2 2 3 2 2 2 6" xfId="13084"/>
    <cellStyle name="Percent 2 2 3 2 2 2 6 2" xfId="13085"/>
    <cellStyle name="Percent 2 2 3 2 2 2 6 3" xfId="13086"/>
    <cellStyle name="Percent 2 2 3 2 2 2 6 4" xfId="13087"/>
    <cellStyle name="Percent 2 2 3 2 2 2 7" xfId="13088"/>
    <cellStyle name="Percent 2 2 3 2 2 2 7 2" xfId="13089"/>
    <cellStyle name="Percent 2 2 3 2 2 2 7 3" xfId="13090"/>
    <cellStyle name="Percent 2 2 3 2 2 2 7 4" xfId="13091"/>
    <cellStyle name="Percent 2 2 3 2 2 2 8" xfId="13092"/>
    <cellStyle name="Percent 2 2 3 2 2 2 9" xfId="13093"/>
    <cellStyle name="Percent 2 2 3 2 2 3" xfId="13094"/>
    <cellStyle name="Percent 2 2 3 2 2 3 2" xfId="13095"/>
    <cellStyle name="Percent 2 2 3 2 2 3 2 2" xfId="13096"/>
    <cellStyle name="Percent 2 2 3 2 2 3 2 2 2" xfId="13097"/>
    <cellStyle name="Percent 2 2 3 2 2 3 2 2 3" xfId="13098"/>
    <cellStyle name="Percent 2 2 3 2 2 3 2 2 4" xfId="13099"/>
    <cellStyle name="Percent 2 2 3 2 2 3 2 3" xfId="13100"/>
    <cellStyle name="Percent 2 2 3 2 2 3 2 3 2" xfId="13101"/>
    <cellStyle name="Percent 2 2 3 2 2 3 2 3 3" xfId="13102"/>
    <cellStyle name="Percent 2 2 3 2 2 3 2 3 4" xfId="13103"/>
    <cellStyle name="Percent 2 2 3 2 2 3 2 4" xfId="13104"/>
    <cellStyle name="Percent 2 2 3 2 2 3 2 5" xfId="13105"/>
    <cellStyle name="Percent 2 2 3 2 2 3 2 6" xfId="13106"/>
    <cellStyle name="Percent 2 2 3 2 2 3 3" xfId="13107"/>
    <cellStyle name="Percent 2 2 3 2 2 3 3 2" xfId="13108"/>
    <cellStyle name="Percent 2 2 3 2 2 3 3 2 2" xfId="13109"/>
    <cellStyle name="Percent 2 2 3 2 2 3 3 2 3" xfId="13110"/>
    <cellStyle name="Percent 2 2 3 2 2 3 3 2 4" xfId="13111"/>
    <cellStyle name="Percent 2 2 3 2 2 3 3 3" xfId="13112"/>
    <cellStyle name="Percent 2 2 3 2 2 3 3 3 2" xfId="13113"/>
    <cellStyle name="Percent 2 2 3 2 2 3 3 3 3" xfId="13114"/>
    <cellStyle name="Percent 2 2 3 2 2 3 3 3 4" xfId="13115"/>
    <cellStyle name="Percent 2 2 3 2 2 3 3 4" xfId="13116"/>
    <cellStyle name="Percent 2 2 3 2 2 3 3 5" xfId="13117"/>
    <cellStyle name="Percent 2 2 3 2 2 3 3 6" xfId="13118"/>
    <cellStyle name="Percent 2 2 3 2 2 3 4" xfId="13119"/>
    <cellStyle name="Percent 2 2 3 2 2 3 4 2" xfId="13120"/>
    <cellStyle name="Percent 2 2 3 2 2 3 4 3" xfId="13121"/>
    <cellStyle name="Percent 2 2 3 2 2 3 4 4" xfId="13122"/>
    <cellStyle name="Percent 2 2 3 2 2 3 5" xfId="13123"/>
    <cellStyle name="Percent 2 2 3 2 2 3 5 2" xfId="13124"/>
    <cellStyle name="Percent 2 2 3 2 2 3 5 3" xfId="13125"/>
    <cellStyle name="Percent 2 2 3 2 2 3 5 4" xfId="13126"/>
    <cellStyle name="Percent 2 2 3 2 2 3 6" xfId="13127"/>
    <cellStyle name="Percent 2 2 3 2 2 3 7" xfId="13128"/>
    <cellStyle name="Percent 2 2 3 2 2 3 8" xfId="13129"/>
    <cellStyle name="Percent 2 2 3 2 2 4" xfId="13130"/>
    <cellStyle name="Percent 2 2 3 2 2 4 2" xfId="13131"/>
    <cellStyle name="Percent 2 2 3 2 2 4 2 2" xfId="13132"/>
    <cellStyle name="Percent 2 2 3 2 2 4 2 2 2" xfId="13133"/>
    <cellStyle name="Percent 2 2 3 2 2 4 2 2 3" xfId="13134"/>
    <cellStyle name="Percent 2 2 3 2 2 4 2 2 4" xfId="13135"/>
    <cellStyle name="Percent 2 2 3 2 2 4 2 3" xfId="13136"/>
    <cellStyle name="Percent 2 2 3 2 2 4 2 3 2" xfId="13137"/>
    <cellStyle name="Percent 2 2 3 2 2 4 2 3 3" xfId="13138"/>
    <cellStyle name="Percent 2 2 3 2 2 4 2 3 4" xfId="13139"/>
    <cellStyle name="Percent 2 2 3 2 2 4 2 4" xfId="13140"/>
    <cellStyle name="Percent 2 2 3 2 2 4 2 5" xfId="13141"/>
    <cellStyle name="Percent 2 2 3 2 2 4 2 6" xfId="13142"/>
    <cellStyle name="Percent 2 2 3 2 2 4 3" xfId="13143"/>
    <cellStyle name="Percent 2 2 3 2 2 4 3 2" xfId="13144"/>
    <cellStyle name="Percent 2 2 3 2 2 4 3 2 2" xfId="13145"/>
    <cellStyle name="Percent 2 2 3 2 2 4 3 2 3" xfId="13146"/>
    <cellStyle name="Percent 2 2 3 2 2 4 3 2 4" xfId="13147"/>
    <cellStyle name="Percent 2 2 3 2 2 4 3 3" xfId="13148"/>
    <cellStyle name="Percent 2 2 3 2 2 4 3 3 2" xfId="13149"/>
    <cellStyle name="Percent 2 2 3 2 2 4 3 3 3" xfId="13150"/>
    <cellStyle name="Percent 2 2 3 2 2 4 3 3 4" xfId="13151"/>
    <cellStyle name="Percent 2 2 3 2 2 4 3 4" xfId="13152"/>
    <cellStyle name="Percent 2 2 3 2 2 4 3 5" xfId="13153"/>
    <cellStyle name="Percent 2 2 3 2 2 4 3 6" xfId="13154"/>
    <cellStyle name="Percent 2 2 3 2 2 4 4" xfId="13155"/>
    <cellStyle name="Percent 2 2 3 2 2 4 4 2" xfId="13156"/>
    <cellStyle name="Percent 2 2 3 2 2 4 4 3" xfId="13157"/>
    <cellStyle name="Percent 2 2 3 2 2 4 4 4" xfId="13158"/>
    <cellStyle name="Percent 2 2 3 2 2 4 5" xfId="13159"/>
    <cellStyle name="Percent 2 2 3 2 2 4 5 2" xfId="13160"/>
    <cellStyle name="Percent 2 2 3 2 2 4 5 3" xfId="13161"/>
    <cellStyle name="Percent 2 2 3 2 2 4 5 4" xfId="13162"/>
    <cellStyle name="Percent 2 2 3 2 2 4 6" xfId="13163"/>
    <cellStyle name="Percent 2 2 3 2 2 4 7" xfId="13164"/>
    <cellStyle name="Percent 2 2 3 2 2 4 8" xfId="13165"/>
    <cellStyle name="Percent 2 2 3 2 2 5" xfId="13166"/>
    <cellStyle name="Percent 2 2 3 2 2 5 2" xfId="13167"/>
    <cellStyle name="Percent 2 2 3 2 2 5 2 2" xfId="13168"/>
    <cellStyle name="Percent 2 2 3 2 2 5 2 2 2" xfId="13169"/>
    <cellStyle name="Percent 2 2 3 2 2 5 2 2 3" xfId="13170"/>
    <cellStyle name="Percent 2 2 3 2 2 5 2 2 4" xfId="13171"/>
    <cellStyle name="Percent 2 2 3 2 2 5 2 3" xfId="13172"/>
    <cellStyle name="Percent 2 2 3 2 2 5 2 3 2" xfId="13173"/>
    <cellStyle name="Percent 2 2 3 2 2 5 2 3 3" xfId="13174"/>
    <cellStyle name="Percent 2 2 3 2 2 5 2 3 4" xfId="13175"/>
    <cellStyle name="Percent 2 2 3 2 2 5 2 4" xfId="13176"/>
    <cellStyle name="Percent 2 2 3 2 2 5 2 5" xfId="13177"/>
    <cellStyle name="Percent 2 2 3 2 2 5 2 6" xfId="13178"/>
    <cellStyle name="Percent 2 2 3 2 2 5 3" xfId="13179"/>
    <cellStyle name="Percent 2 2 3 2 2 5 3 2" xfId="13180"/>
    <cellStyle name="Percent 2 2 3 2 2 5 3 2 2" xfId="13181"/>
    <cellStyle name="Percent 2 2 3 2 2 5 3 2 3" xfId="13182"/>
    <cellStyle name="Percent 2 2 3 2 2 5 3 2 4" xfId="13183"/>
    <cellStyle name="Percent 2 2 3 2 2 5 3 3" xfId="13184"/>
    <cellStyle name="Percent 2 2 3 2 2 5 3 3 2" xfId="13185"/>
    <cellStyle name="Percent 2 2 3 2 2 5 3 3 3" xfId="13186"/>
    <cellStyle name="Percent 2 2 3 2 2 5 3 3 4" xfId="13187"/>
    <cellStyle name="Percent 2 2 3 2 2 5 3 4" xfId="13188"/>
    <cellStyle name="Percent 2 2 3 2 2 5 3 5" xfId="13189"/>
    <cellStyle name="Percent 2 2 3 2 2 5 3 6" xfId="13190"/>
    <cellStyle name="Percent 2 2 3 2 2 5 4" xfId="13191"/>
    <cellStyle name="Percent 2 2 3 2 2 5 4 2" xfId="13192"/>
    <cellStyle name="Percent 2 2 3 2 2 5 4 3" xfId="13193"/>
    <cellStyle name="Percent 2 2 3 2 2 5 4 4" xfId="13194"/>
    <cellStyle name="Percent 2 2 3 2 2 5 5" xfId="13195"/>
    <cellStyle name="Percent 2 2 3 2 2 5 5 2" xfId="13196"/>
    <cellStyle name="Percent 2 2 3 2 2 5 5 3" xfId="13197"/>
    <cellStyle name="Percent 2 2 3 2 2 5 5 4" xfId="13198"/>
    <cellStyle name="Percent 2 2 3 2 2 5 6" xfId="13199"/>
    <cellStyle name="Percent 2 2 3 2 2 5 7" xfId="13200"/>
    <cellStyle name="Percent 2 2 3 2 2 5 8" xfId="13201"/>
    <cellStyle name="Percent 2 2 3 2 2 6" xfId="13202"/>
    <cellStyle name="Percent 2 2 3 2 2 6 2" xfId="13203"/>
    <cellStyle name="Percent 2 2 3 2 2 6 2 2" xfId="13204"/>
    <cellStyle name="Percent 2 2 3 2 2 6 2 3" xfId="13205"/>
    <cellStyle name="Percent 2 2 3 2 2 6 2 4" xfId="13206"/>
    <cellStyle name="Percent 2 2 3 2 2 6 3" xfId="13207"/>
    <cellStyle name="Percent 2 2 3 2 2 6 3 2" xfId="13208"/>
    <cellStyle name="Percent 2 2 3 2 2 6 3 3" xfId="13209"/>
    <cellStyle name="Percent 2 2 3 2 2 6 3 4" xfId="13210"/>
    <cellStyle name="Percent 2 2 3 2 2 6 4" xfId="13211"/>
    <cellStyle name="Percent 2 2 3 2 2 6 5" xfId="13212"/>
    <cellStyle name="Percent 2 2 3 2 2 6 6" xfId="13213"/>
    <cellStyle name="Percent 2 2 3 2 2 7" xfId="13214"/>
    <cellStyle name="Percent 2 2 3 2 2 7 2" xfId="13215"/>
    <cellStyle name="Percent 2 2 3 2 2 7 2 2" xfId="13216"/>
    <cellStyle name="Percent 2 2 3 2 2 7 2 3" xfId="13217"/>
    <cellStyle name="Percent 2 2 3 2 2 7 2 4" xfId="13218"/>
    <cellStyle name="Percent 2 2 3 2 2 7 3" xfId="13219"/>
    <cellStyle name="Percent 2 2 3 2 2 7 3 2" xfId="13220"/>
    <cellStyle name="Percent 2 2 3 2 2 7 3 3" xfId="13221"/>
    <cellStyle name="Percent 2 2 3 2 2 7 3 4" xfId="13222"/>
    <cellStyle name="Percent 2 2 3 2 2 7 4" xfId="13223"/>
    <cellStyle name="Percent 2 2 3 2 2 7 5" xfId="13224"/>
    <cellStyle name="Percent 2 2 3 2 2 7 6" xfId="13225"/>
    <cellStyle name="Percent 2 2 3 2 2 8" xfId="13226"/>
    <cellStyle name="Percent 2 2 3 2 2 8 2" xfId="13227"/>
    <cellStyle name="Percent 2 2 3 2 2 8 3" xfId="13228"/>
    <cellStyle name="Percent 2 2 3 2 2 8 4" xfId="13229"/>
    <cellStyle name="Percent 2 2 3 2 2 9" xfId="13230"/>
    <cellStyle name="Percent 2 2 3 2 2 9 2" xfId="13231"/>
    <cellStyle name="Percent 2 2 3 2 2 9 3" xfId="13232"/>
    <cellStyle name="Percent 2 2 3 2 2 9 4" xfId="13233"/>
    <cellStyle name="Percent 2 2 3 2 3" xfId="13234"/>
    <cellStyle name="Percent 2 2 3 2 3 10" xfId="13235"/>
    <cellStyle name="Percent 2 2 3 2 3 2" xfId="13236"/>
    <cellStyle name="Percent 2 2 3 2 3 2 2" xfId="13237"/>
    <cellStyle name="Percent 2 2 3 2 3 2 2 2" xfId="13238"/>
    <cellStyle name="Percent 2 2 3 2 3 2 2 2 2" xfId="13239"/>
    <cellStyle name="Percent 2 2 3 2 3 2 2 2 3" xfId="13240"/>
    <cellStyle name="Percent 2 2 3 2 3 2 2 2 4" xfId="13241"/>
    <cellStyle name="Percent 2 2 3 2 3 2 2 3" xfId="13242"/>
    <cellStyle name="Percent 2 2 3 2 3 2 2 3 2" xfId="13243"/>
    <cellStyle name="Percent 2 2 3 2 3 2 2 3 3" xfId="13244"/>
    <cellStyle name="Percent 2 2 3 2 3 2 2 3 4" xfId="13245"/>
    <cellStyle name="Percent 2 2 3 2 3 2 2 4" xfId="13246"/>
    <cellStyle name="Percent 2 2 3 2 3 2 2 5" xfId="13247"/>
    <cellStyle name="Percent 2 2 3 2 3 2 2 6" xfId="13248"/>
    <cellStyle name="Percent 2 2 3 2 3 2 3" xfId="13249"/>
    <cellStyle name="Percent 2 2 3 2 3 2 3 2" xfId="13250"/>
    <cellStyle name="Percent 2 2 3 2 3 2 3 2 2" xfId="13251"/>
    <cellStyle name="Percent 2 2 3 2 3 2 3 2 3" xfId="13252"/>
    <cellStyle name="Percent 2 2 3 2 3 2 3 2 4" xfId="13253"/>
    <cellStyle name="Percent 2 2 3 2 3 2 3 3" xfId="13254"/>
    <cellStyle name="Percent 2 2 3 2 3 2 3 3 2" xfId="13255"/>
    <cellStyle name="Percent 2 2 3 2 3 2 3 3 3" xfId="13256"/>
    <cellStyle name="Percent 2 2 3 2 3 2 3 3 4" xfId="13257"/>
    <cellStyle name="Percent 2 2 3 2 3 2 3 4" xfId="13258"/>
    <cellStyle name="Percent 2 2 3 2 3 2 3 5" xfId="13259"/>
    <cellStyle name="Percent 2 2 3 2 3 2 3 6" xfId="13260"/>
    <cellStyle name="Percent 2 2 3 2 3 2 4" xfId="13261"/>
    <cellStyle name="Percent 2 2 3 2 3 2 4 2" xfId="13262"/>
    <cellStyle name="Percent 2 2 3 2 3 2 4 3" xfId="13263"/>
    <cellStyle name="Percent 2 2 3 2 3 2 4 4" xfId="13264"/>
    <cellStyle name="Percent 2 2 3 2 3 2 5" xfId="13265"/>
    <cellStyle name="Percent 2 2 3 2 3 2 5 2" xfId="13266"/>
    <cellStyle name="Percent 2 2 3 2 3 2 5 3" xfId="13267"/>
    <cellStyle name="Percent 2 2 3 2 3 2 5 4" xfId="13268"/>
    <cellStyle name="Percent 2 2 3 2 3 2 6" xfId="13269"/>
    <cellStyle name="Percent 2 2 3 2 3 2 7" xfId="13270"/>
    <cellStyle name="Percent 2 2 3 2 3 2 8" xfId="13271"/>
    <cellStyle name="Percent 2 2 3 2 3 3" xfId="13272"/>
    <cellStyle name="Percent 2 2 3 2 3 3 2" xfId="13273"/>
    <cellStyle name="Percent 2 2 3 2 3 3 2 2" xfId="13274"/>
    <cellStyle name="Percent 2 2 3 2 3 3 2 2 2" xfId="13275"/>
    <cellStyle name="Percent 2 2 3 2 3 3 2 2 3" xfId="13276"/>
    <cellStyle name="Percent 2 2 3 2 3 3 2 2 4" xfId="13277"/>
    <cellStyle name="Percent 2 2 3 2 3 3 2 3" xfId="13278"/>
    <cellStyle name="Percent 2 2 3 2 3 3 2 3 2" xfId="13279"/>
    <cellStyle name="Percent 2 2 3 2 3 3 2 3 3" xfId="13280"/>
    <cellStyle name="Percent 2 2 3 2 3 3 2 3 4" xfId="13281"/>
    <cellStyle name="Percent 2 2 3 2 3 3 2 4" xfId="13282"/>
    <cellStyle name="Percent 2 2 3 2 3 3 2 5" xfId="13283"/>
    <cellStyle name="Percent 2 2 3 2 3 3 2 6" xfId="13284"/>
    <cellStyle name="Percent 2 2 3 2 3 3 3" xfId="13285"/>
    <cellStyle name="Percent 2 2 3 2 3 3 3 2" xfId="13286"/>
    <cellStyle name="Percent 2 2 3 2 3 3 3 2 2" xfId="13287"/>
    <cellStyle name="Percent 2 2 3 2 3 3 3 2 3" xfId="13288"/>
    <cellStyle name="Percent 2 2 3 2 3 3 3 2 4" xfId="13289"/>
    <cellStyle name="Percent 2 2 3 2 3 3 3 3" xfId="13290"/>
    <cellStyle name="Percent 2 2 3 2 3 3 3 3 2" xfId="13291"/>
    <cellStyle name="Percent 2 2 3 2 3 3 3 3 3" xfId="13292"/>
    <cellStyle name="Percent 2 2 3 2 3 3 3 3 4" xfId="13293"/>
    <cellStyle name="Percent 2 2 3 2 3 3 3 4" xfId="13294"/>
    <cellStyle name="Percent 2 2 3 2 3 3 3 5" xfId="13295"/>
    <cellStyle name="Percent 2 2 3 2 3 3 3 6" xfId="13296"/>
    <cellStyle name="Percent 2 2 3 2 3 3 4" xfId="13297"/>
    <cellStyle name="Percent 2 2 3 2 3 3 4 2" xfId="13298"/>
    <cellStyle name="Percent 2 2 3 2 3 3 4 3" xfId="13299"/>
    <cellStyle name="Percent 2 2 3 2 3 3 4 4" xfId="13300"/>
    <cellStyle name="Percent 2 2 3 2 3 3 5" xfId="13301"/>
    <cellStyle name="Percent 2 2 3 2 3 3 5 2" xfId="13302"/>
    <cellStyle name="Percent 2 2 3 2 3 3 5 3" xfId="13303"/>
    <cellStyle name="Percent 2 2 3 2 3 3 5 4" xfId="13304"/>
    <cellStyle name="Percent 2 2 3 2 3 3 6" xfId="13305"/>
    <cellStyle name="Percent 2 2 3 2 3 3 7" xfId="13306"/>
    <cellStyle name="Percent 2 2 3 2 3 3 8" xfId="13307"/>
    <cellStyle name="Percent 2 2 3 2 3 4" xfId="13308"/>
    <cellStyle name="Percent 2 2 3 2 3 4 2" xfId="13309"/>
    <cellStyle name="Percent 2 2 3 2 3 4 2 2" xfId="13310"/>
    <cellStyle name="Percent 2 2 3 2 3 4 2 3" xfId="13311"/>
    <cellStyle name="Percent 2 2 3 2 3 4 2 4" xfId="13312"/>
    <cellStyle name="Percent 2 2 3 2 3 4 3" xfId="13313"/>
    <cellStyle name="Percent 2 2 3 2 3 4 3 2" xfId="13314"/>
    <cellStyle name="Percent 2 2 3 2 3 4 3 3" xfId="13315"/>
    <cellStyle name="Percent 2 2 3 2 3 4 3 4" xfId="13316"/>
    <cellStyle name="Percent 2 2 3 2 3 4 4" xfId="13317"/>
    <cellStyle name="Percent 2 2 3 2 3 4 5" xfId="13318"/>
    <cellStyle name="Percent 2 2 3 2 3 4 6" xfId="13319"/>
    <cellStyle name="Percent 2 2 3 2 3 5" xfId="13320"/>
    <cellStyle name="Percent 2 2 3 2 3 5 2" xfId="13321"/>
    <cellStyle name="Percent 2 2 3 2 3 5 2 2" xfId="13322"/>
    <cellStyle name="Percent 2 2 3 2 3 5 2 3" xfId="13323"/>
    <cellStyle name="Percent 2 2 3 2 3 5 2 4" xfId="13324"/>
    <cellStyle name="Percent 2 2 3 2 3 5 3" xfId="13325"/>
    <cellStyle name="Percent 2 2 3 2 3 5 3 2" xfId="13326"/>
    <cellStyle name="Percent 2 2 3 2 3 5 3 3" xfId="13327"/>
    <cellStyle name="Percent 2 2 3 2 3 5 3 4" xfId="13328"/>
    <cellStyle name="Percent 2 2 3 2 3 5 4" xfId="13329"/>
    <cellStyle name="Percent 2 2 3 2 3 5 5" xfId="13330"/>
    <cellStyle name="Percent 2 2 3 2 3 5 6" xfId="13331"/>
    <cellStyle name="Percent 2 2 3 2 3 6" xfId="13332"/>
    <cellStyle name="Percent 2 2 3 2 3 6 2" xfId="13333"/>
    <cellStyle name="Percent 2 2 3 2 3 6 3" xfId="13334"/>
    <cellStyle name="Percent 2 2 3 2 3 6 4" xfId="13335"/>
    <cellStyle name="Percent 2 2 3 2 3 7" xfId="13336"/>
    <cellStyle name="Percent 2 2 3 2 3 7 2" xfId="13337"/>
    <cellStyle name="Percent 2 2 3 2 3 7 3" xfId="13338"/>
    <cellStyle name="Percent 2 2 3 2 3 7 4" xfId="13339"/>
    <cellStyle name="Percent 2 2 3 2 3 8" xfId="13340"/>
    <cellStyle name="Percent 2 2 3 2 3 9" xfId="13341"/>
    <cellStyle name="Percent 2 2 3 2 4" xfId="13342"/>
    <cellStyle name="Percent 2 2 3 2 4 2" xfId="13343"/>
    <cellStyle name="Percent 2 2 3 2 4 2 2" xfId="13344"/>
    <cellStyle name="Percent 2 2 3 2 4 2 2 2" xfId="13345"/>
    <cellStyle name="Percent 2 2 3 2 4 2 2 3" xfId="13346"/>
    <cellStyle name="Percent 2 2 3 2 4 2 2 4" xfId="13347"/>
    <cellStyle name="Percent 2 2 3 2 4 2 3" xfId="13348"/>
    <cellStyle name="Percent 2 2 3 2 4 2 3 2" xfId="13349"/>
    <cellStyle name="Percent 2 2 3 2 4 2 3 3" xfId="13350"/>
    <cellStyle name="Percent 2 2 3 2 4 2 3 4" xfId="13351"/>
    <cellStyle name="Percent 2 2 3 2 4 2 4" xfId="13352"/>
    <cellStyle name="Percent 2 2 3 2 4 2 5" xfId="13353"/>
    <cellStyle name="Percent 2 2 3 2 4 2 6" xfId="13354"/>
    <cellStyle name="Percent 2 2 3 2 4 3" xfId="13355"/>
    <cellStyle name="Percent 2 2 3 2 4 3 2" xfId="13356"/>
    <cellStyle name="Percent 2 2 3 2 4 3 2 2" xfId="13357"/>
    <cellStyle name="Percent 2 2 3 2 4 3 2 3" xfId="13358"/>
    <cellStyle name="Percent 2 2 3 2 4 3 2 4" xfId="13359"/>
    <cellStyle name="Percent 2 2 3 2 4 3 3" xfId="13360"/>
    <cellStyle name="Percent 2 2 3 2 4 3 3 2" xfId="13361"/>
    <cellStyle name="Percent 2 2 3 2 4 3 3 3" xfId="13362"/>
    <cellStyle name="Percent 2 2 3 2 4 3 3 4" xfId="13363"/>
    <cellStyle name="Percent 2 2 3 2 4 3 4" xfId="13364"/>
    <cellStyle name="Percent 2 2 3 2 4 3 5" xfId="13365"/>
    <cellStyle name="Percent 2 2 3 2 4 3 6" xfId="13366"/>
    <cellStyle name="Percent 2 2 3 2 4 4" xfId="13367"/>
    <cellStyle name="Percent 2 2 3 2 4 4 2" xfId="13368"/>
    <cellStyle name="Percent 2 2 3 2 4 4 3" xfId="13369"/>
    <cellStyle name="Percent 2 2 3 2 4 4 4" xfId="13370"/>
    <cellStyle name="Percent 2 2 3 2 4 5" xfId="13371"/>
    <cellStyle name="Percent 2 2 3 2 4 5 2" xfId="13372"/>
    <cellStyle name="Percent 2 2 3 2 4 5 3" xfId="13373"/>
    <cellStyle name="Percent 2 2 3 2 4 5 4" xfId="13374"/>
    <cellStyle name="Percent 2 2 3 2 4 6" xfId="13375"/>
    <cellStyle name="Percent 2 2 3 2 4 7" xfId="13376"/>
    <cellStyle name="Percent 2 2 3 2 4 8" xfId="13377"/>
    <cellStyle name="Percent 2 2 3 2 5" xfId="13378"/>
    <cellStyle name="Percent 2 2 3 2 5 2" xfId="13379"/>
    <cellStyle name="Percent 2 2 3 2 5 2 2" xfId="13380"/>
    <cellStyle name="Percent 2 2 3 2 5 2 2 2" xfId="13381"/>
    <cellStyle name="Percent 2 2 3 2 5 2 2 3" xfId="13382"/>
    <cellStyle name="Percent 2 2 3 2 5 2 2 4" xfId="13383"/>
    <cellStyle name="Percent 2 2 3 2 5 2 3" xfId="13384"/>
    <cellStyle name="Percent 2 2 3 2 5 2 3 2" xfId="13385"/>
    <cellStyle name="Percent 2 2 3 2 5 2 3 3" xfId="13386"/>
    <cellStyle name="Percent 2 2 3 2 5 2 3 4" xfId="13387"/>
    <cellStyle name="Percent 2 2 3 2 5 2 4" xfId="13388"/>
    <cellStyle name="Percent 2 2 3 2 5 2 5" xfId="13389"/>
    <cellStyle name="Percent 2 2 3 2 5 2 6" xfId="13390"/>
    <cellStyle name="Percent 2 2 3 2 5 3" xfId="13391"/>
    <cellStyle name="Percent 2 2 3 2 5 3 2" xfId="13392"/>
    <cellStyle name="Percent 2 2 3 2 5 3 2 2" xfId="13393"/>
    <cellStyle name="Percent 2 2 3 2 5 3 2 3" xfId="13394"/>
    <cellStyle name="Percent 2 2 3 2 5 3 2 4" xfId="13395"/>
    <cellStyle name="Percent 2 2 3 2 5 3 3" xfId="13396"/>
    <cellStyle name="Percent 2 2 3 2 5 3 3 2" xfId="13397"/>
    <cellStyle name="Percent 2 2 3 2 5 3 3 3" xfId="13398"/>
    <cellStyle name="Percent 2 2 3 2 5 3 3 4" xfId="13399"/>
    <cellStyle name="Percent 2 2 3 2 5 3 4" xfId="13400"/>
    <cellStyle name="Percent 2 2 3 2 5 3 5" xfId="13401"/>
    <cellStyle name="Percent 2 2 3 2 5 3 6" xfId="13402"/>
    <cellStyle name="Percent 2 2 3 2 5 4" xfId="13403"/>
    <cellStyle name="Percent 2 2 3 2 5 4 2" xfId="13404"/>
    <cellStyle name="Percent 2 2 3 2 5 4 3" xfId="13405"/>
    <cellStyle name="Percent 2 2 3 2 5 4 4" xfId="13406"/>
    <cellStyle name="Percent 2 2 3 2 5 5" xfId="13407"/>
    <cellStyle name="Percent 2 2 3 2 5 5 2" xfId="13408"/>
    <cellStyle name="Percent 2 2 3 2 5 5 3" xfId="13409"/>
    <cellStyle name="Percent 2 2 3 2 5 5 4" xfId="13410"/>
    <cellStyle name="Percent 2 2 3 2 5 6" xfId="13411"/>
    <cellStyle name="Percent 2 2 3 2 5 7" xfId="13412"/>
    <cellStyle name="Percent 2 2 3 2 5 8" xfId="13413"/>
    <cellStyle name="Percent 2 2 3 2 6" xfId="13414"/>
    <cellStyle name="Percent 2 2 3 2 6 2" xfId="13415"/>
    <cellStyle name="Percent 2 2 3 2 6 2 2" xfId="13416"/>
    <cellStyle name="Percent 2 2 3 2 6 2 2 2" xfId="13417"/>
    <cellStyle name="Percent 2 2 3 2 6 2 2 3" xfId="13418"/>
    <cellStyle name="Percent 2 2 3 2 6 2 2 4" xfId="13419"/>
    <cellStyle name="Percent 2 2 3 2 6 2 3" xfId="13420"/>
    <cellStyle name="Percent 2 2 3 2 6 2 3 2" xfId="13421"/>
    <cellStyle name="Percent 2 2 3 2 6 2 3 3" xfId="13422"/>
    <cellStyle name="Percent 2 2 3 2 6 2 3 4" xfId="13423"/>
    <cellStyle name="Percent 2 2 3 2 6 2 4" xfId="13424"/>
    <cellStyle name="Percent 2 2 3 2 6 2 5" xfId="13425"/>
    <cellStyle name="Percent 2 2 3 2 6 2 6" xfId="13426"/>
    <cellStyle name="Percent 2 2 3 2 6 3" xfId="13427"/>
    <cellStyle name="Percent 2 2 3 2 6 3 2" xfId="13428"/>
    <cellStyle name="Percent 2 2 3 2 6 3 2 2" xfId="13429"/>
    <cellStyle name="Percent 2 2 3 2 6 3 2 3" xfId="13430"/>
    <cellStyle name="Percent 2 2 3 2 6 3 2 4" xfId="13431"/>
    <cellStyle name="Percent 2 2 3 2 6 3 3" xfId="13432"/>
    <cellStyle name="Percent 2 2 3 2 6 3 3 2" xfId="13433"/>
    <cellStyle name="Percent 2 2 3 2 6 3 3 3" xfId="13434"/>
    <cellStyle name="Percent 2 2 3 2 6 3 3 4" xfId="13435"/>
    <cellStyle name="Percent 2 2 3 2 6 3 4" xfId="13436"/>
    <cellStyle name="Percent 2 2 3 2 6 3 5" xfId="13437"/>
    <cellStyle name="Percent 2 2 3 2 6 3 6" xfId="13438"/>
    <cellStyle name="Percent 2 2 3 2 6 4" xfId="13439"/>
    <cellStyle name="Percent 2 2 3 2 6 4 2" xfId="13440"/>
    <cellStyle name="Percent 2 2 3 2 6 4 3" xfId="13441"/>
    <cellStyle name="Percent 2 2 3 2 6 4 4" xfId="13442"/>
    <cellStyle name="Percent 2 2 3 2 6 5" xfId="13443"/>
    <cellStyle name="Percent 2 2 3 2 6 5 2" xfId="13444"/>
    <cellStyle name="Percent 2 2 3 2 6 5 3" xfId="13445"/>
    <cellStyle name="Percent 2 2 3 2 6 5 4" xfId="13446"/>
    <cellStyle name="Percent 2 2 3 2 6 6" xfId="13447"/>
    <cellStyle name="Percent 2 2 3 2 6 7" xfId="13448"/>
    <cellStyle name="Percent 2 2 3 2 6 8" xfId="13449"/>
    <cellStyle name="Percent 2 2 3 2 7" xfId="13450"/>
    <cellStyle name="Percent 2 2 3 2 7 2" xfId="13451"/>
    <cellStyle name="Percent 2 2 3 2 7 2 2" xfId="13452"/>
    <cellStyle name="Percent 2 2 3 2 7 2 3" xfId="13453"/>
    <cellStyle name="Percent 2 2 3 2 7 2 4" xfId="13454"/>
    <cellStyle name="Percent 2 2 3 2 7 3" xfId="13455"/>
    <cellStyle name="Percent 2 2 3 2 7 3 2" xfId="13456"/>
    <cellStyle name="Percent 2 2 3 2 7 3 3" xfId="13457"/>
    <cellStyle name="Percent 2 2 3 2 7 3 4" xfId="13458"/>
    <cellStyle name="Percent 2 2 3 2 7 4" xfId="13459"/>
    <cellStyle name="Percent 2 2 3 2 7 5" xfId="13460"/>
    <cellStyle name="Percent 2 2 3 2 7 6" xfId="13461"/>
    <cellStyle name="Percent 2 2 3 2 8" xfId="13462"/>
    <cellStyle name="Percent 2 2 3 2 8 2" xfId="13463"/>
    <cellStyle name="Percent 2 2 3 2 8 2 2" xfId="13464"/>
    <cellStyle name="Percent 2 2 3 2 8 2 3" xfId="13465"/>
    <cellStyle name="Percent 2 2 3 2 8 2 4" xfId="13466"/>
    <cellStyle name="Percent 2 2 3 2 8 3" xfId="13467"/>
    <cellStyle name="Percent 2 2 3 2 8 3 2" xfId="13468"/>
    <cellStyle name="Percent 2 2 3 2 8 3 3" xfId="13469"/>
    <cellStyle name="Percent 2 2 3 2 8 3 4" xfId="13470"/>
    <cellStyle name="Percent 2 2 3 2 8 4" xfId="13471"/>
    <cellStyle name="Percent 2 2 3 2 8 5" xfId="13472"/>
    <cellStyle name="Percent 2 2 3 2 8 6" xfId="13473"/>
    <cellStyle name="Percent 2 2 3 2 9" xfId="13474"/>
    <cellStyle name="Percent 2 2 3 2 9 2" xfId="13475"/>
    <cellStyle name="Percent 2 2 3 2 9 3" xfId="13476"/>
    <cellStyle name="Percent 2 2 3 2 9 4" xfId="13477"/>
    <cellStyle name="Percent 2 2 3 3" xfId="13478"/>
    <cellStyle name="Percent 2 2 3 3 10" xfId="13479"/>
    <cellStyle name="Percent 2 2 3 3 11" xfId="13480"/>
    <cellStyle name="Percent 2 2 3 3 12" xfId="13481"/>
    <cellStyle name="Percent 2 2 3 3 2" xfId="13482"/>
    <cellStyle name="Percent 2 2 3 3 2 10" xfId="13483"/>
    <cellStyle name="Percent 2 2 3 3 2 2" xfId="13484"/>
    <cellStyle name="Percent 2 2 3 3 2 2 2" xfId="13485"/>
    <cellStyle name="Percent 2 2 3 3 2 2 2 2" xfId="13486"/>
    <cellStyle name="Percent 2 2 3 3 2 2 2 2 2" xfId="13487"/>
    <cellStyle name="Percent 2 2 3 3 2 2 2 2 3" xfId="13488"/>
    <cellStyle name="Percent 2 2 3 3 2 2 2 2 4" xfId="13489"/>
    <cellStyle name="Percent 2 2 3 3 2 2 2 3" xfId="13490"/>
    <cellStyle name="Percent 2 2 3 3 2 2 2 3 2" xfId="13491"/>
    <cellStyle name="Percent 2 2 3 3 2 2 2 3 3" xfId="13492"/>
    <cellStyle name="Percent 2 2 3 3 2 2 2 3 4" xfId="13493"/>
    <cellStyle name="Percent 2 2 3 3 2 2 2 4" xfId="13494"/>
    <cellStyle name="Percent 2 2 3 3 2 2 2 5" xfId="13495"/>
    <cellStyle name="Percent 2 2 3 3 2 2 2 6" xfId="13496"/>
    <cellStyle name="Percent 2 2 3 3 2 2 3" xfId="13497"/>
    <cellStyle name="Percent 2 2 3 3 2 2 3 2" xfId="13498"/>
    <cellStyle name="Percent 2 2 3 3 2 2 3 2 2" xfId="13499"/>
    <cellStyle name="Percent 2 2 3 3 2 2 3 2 3" xfId="13500"/>
    <cellStyle name="Percent 2 2 3 3 2 2 3 2 4" xfId="13501"/>
    <cellStyle name="Percent 2 2 3 3 2 2 3 3" xfId="13502"/>
    <cellStyle name="Percent 2 2 3 3 2 2 3 3 2" xfId="13503"/>
    <cellStyle name="Percent 2 2 3 3 2 2 3 3 3" xfId="13504"/>
    <cellStyle name="Percent 2 2 3 3 2 2 3 3 4" xfId="13505"/>
    <cellStyle name="Percent 2 2 3 3 2 2 3 4" xfId="13506"/>
    <cellStyle name="Percent 2 2 3 3 2 2 3 5" xfId="13507"/>
    <cellStyle name="Percent 2 2 3 3 2 2 3 6" xfId="13508"/>
    <cellStyle name="Percent 2 2 3 3 2 2 4" xfId="13509"/>
    <cellStyle name="Percent 2 2 3 3 2 2 4 2" xfId="13510"/>
    <cellStyle name="Percent 2 2 3 3 2 2 4 3" xfId="13511"/>
    <cellStyle name="Percent 2 2 3 3 2 2 4 4" xfId="13512"/>
    <cellStyle name="Percent 2 2 3 3 2 2 5" xfId="13513"/>
    <cellStyle name="Percent 2 2 3 3 2 2 5 2" xfId="13514"/>
    <cellStyle name="Percent 2 2 3 3 2 2 5 3" xfId="13515"/>
    <cellStyle name="Percent 2 2 3 3 2 2 5 4" xfId="13516"/>
    <cellStyle name="Percent 2 2 3 3 2 2 6" xfId="13517"/>
    <cellStyle name="Percent 2 2 3 3 2 2 7" xfId="13518"/>
    <cellStyle name="Percent 2 2 3 3 2 2 8" xfId="13519"/>
    <cellStyle name="Percent 2 2 3 3 2 3" xfId="13520"/>
    <cellStyle name="Percent 2 2 3 3 2 3 2" xfId="13521"/>
    <cellStyle name="Percent 2 2 3 3 2 3 2 2" xfId="13522"/>
    <cellStyle name="Percent 2 2 3 3 2 3 2 2 2" xfId="13523"/>
    <cellStyle name="Percent 2 2 3 3 2 3 2 2 3" xfId="13524"/>
    <cellStyle name="Percent 2 2 3 3 2 3 2 2 4" xfId="13525"/>
    <cellStyle name="Percent 2 2 3 3 2 3 2 3" xfId="13526"/>
    <cellStyle name="Percent 2 2 3 3 2 3 2 3 2" xfId="13527"/>
    <cellStyle name="Percent 2 2 3 3 2 3 2 3 3" xfId="13528"/>
    <cellStyle name="Percent 2 2 3 3 2 3 2 3 4" xfId="13529"/>
    <cellStyle name="Percent 2 2 3 3 2 3 2 4" xfId="13530"/>
    <cellStyle name="Percent 2 2 3 3 2 3 2 5" xfId="13531"/>
    <cellStyle name="Percent 2 2 3 3 2 3 2 6" xfId="13532"/>
    <cellStyle name="Percent 2 2 3 3 2 3 3" xfId="13533"/>
    <cellStyle name="Percent 2 2 3 3 2 3 3 2" xfId="13534"/>
    <cellStyle name="Percent 2 2 3 3 2 3 3 2 2" xfId="13535"/>
    <cellStyle name="Percent 2 2 3 3 2 3 3 2 3" xfId="13536"/>
    <cellStyle name="Percent 2 2 3 3 2 3 3 2 4" xfId="13537"/>
    <cellStyle name="Percent 2 2 3 3 2 3 3 3" xfId="13538"/>
    <cellStyle name="Percent 2 2 3 3 2 3 3 3 2" xfId="13539"/>
    <cellStyle name="Percent 2 2 3 3 2 3 3 3 3" xfId="13540"/>
    <cellStyle name="Percent 2 2 3 3 2 3 3 3 4" xfId="13541"/>
    <cellStyle name="Percent 2 2 3 3 2 3 3 4" xfId="13542"/>
    <cellStyle name="Percent 2 2 3 3 2 3 3 5" xfId="13543"/>
    <cellStyle name="Percent 2 2 3 3 2 3 3 6" xfId="13544"/>
    <cellStyle name="Percent 2 2 3 3 2 3 4" xfId="13545"/>
    <cellStyle name="Percent 2 2 3 3 2 3 4 2" xfId="13546"/>
    <cellStyle name="Percent 2 2 3 3 2 3 4 3" xfId="13547"/>
    <cellStyle name="Percent 2 2 3 3 2 3 4 4" xfId="13548"/>
    <cellStyle name="Percent 2 2 3 3 2 3 5" xfId="13549"/>
    <cellStyle name="Percent 2 2 3 3 2 3 5 2" xfId="13550"/>
    <cellStyle name="Percent 2 2 3 3 2 3 5 3" xfId="13551"/>
    <cellStyle name="Percent 2 2 3 3 2 3 5 4" xfId="13552"/>
    <cellStyle name="Percent 2 2 3 3 2 3 6" xfId="13553"/>
    <cellStyle name="Percent 2 2 3 3 2 3 7" xfId="13554"/>
    <cellStyle name="Percent 2 2 3 3 2 3 8" xfId="13555"/>
    <cellStyle name="Percent 2 2 3 3 2 4" xfId="13556"/>
    <cellStyle name="Percent 2 2 3 3 2 4 2" xfId="13557"/>
    <cellStyle name="Percent 2 2 3 3 2 4 2 2" xfId="13558"/>
    <cellStyle name="Percent 2 2 3 3 2 4 2 3" xfId="13559"/>
    <cellStyle name="Percent 2 2 3 3 2 4 2 4" xfId="13560"/>
    <cellStyle name="Percent 2 2 3 3 2 4 3" xfId="13561"/>
    <cellStyle name="Percent 2 2 3 3 2 4 3 2" xfId="13562"/>
    <cellStyle name="Percent 2 2 3 3 2 4 3 3" xfId="13563"/>
    <cellStyle name="Percent 2 2 3 3 2 4 3 4" xfId="13564"/>
    <cellStyle name="Percent 2 2 3 3 2 4 4" xfId="13565"/>
    <cellStyle name="Percent 2 2 3 3 2 4 5" xfId="13566"/>
    <cellStyle name="Percent 2 2 3 3 2 4 6" xfId="13567"/>
    <cellStyle name="Percent 2 2 3 3 2 5" xfId="13568"/>
    <cellStyle name="Percent 2 2 3 3 2 5 2" xfId="13569"/>
    <cellStyle name="Percent 2 2 3 3 2 5 2 2" xfId="13570"/>
    <cellStyle name="Percent 2 2 3 3 2 5 2 3" xfId="13571"/>
    <cellStyle name="Percent 2 2 3 3 2 5 2 4" xfId="13572"/>
    <cellStyle name="Percent 2 2 3 3 2 5 3" xfId="13573"/>
    <cellStyle name="Percent 2 2 3 3 2 5 3 2" xfId="13574"/>
    <cellStyle name="Percent 2 2 3 3 2 5 3 3" xfId="13575"/>
    <cellStyle name="Percent 2 2 3 3 2 5 3 4" xfId="13576"/>
    <cellStyle name="Percent 2 2 3 3 2 5 4" xfId="13577"/>
    <cellStyle name="Percent 2 2 3 3 2 5 5" xfId="13578"/>
    <cellStyle name="Percent 2 2 3 3 2 5 6" xfId="13579"/>
    <cellStyle name="Percent 2 2 3 3 2 6" xfId="13580"/>
    <cellStyle name="Percent 2 2 3 3 2 6 2" xfId="13581"/>
    <cellStyle name="Percent 2 2 3 3 2 6 3" xfId="13582"/>
    <cellStyle name="Percent 2 2 3 3 2 6 4" xfId="13583"/>
    <cellStyle name="Percent 2 2 3 3 2 7" xfId="13584"/>
    <cellStyle name="Percent 2 2 3 3 2 7 2" xfId="13585"/>
    <cellStyle name="Percent 2 2 3 3 2 7 3" xfId="13586"/>
    <cellStyle name="Percent 2 2 3 3 2 7 4" xfId="13587"/>
    <cellStyle name="Percent 2 2 3 3 2 8" xfId="13588"/>
    <cellStyle name="Percent 2 2 3 3 2 9" xfId="13589"/>
    <cellStyle name="Percent 2 2 3 3 3" xfId="13590"/>
    <cellStyle name="Percent 2 2 3 3 3 2" xfId="13591"/>
    <cellStyle name="Percent 2 2 3 3 3 2 2" xfId="13592"/>
    <cellStyle name="Percent 2 2 3 3 3 2 2 2" xfId="13593"/>
    <cellStyle name="Percent 2 2 3 3 3 2 2 3" xfId="13594"/>
    <cellStyle name="Percent 2 2 3 3 3 2 2 4" xfId="13595"/>
    <cellStyle name="Percent 2 2 3 3 3 2 3" xfId="13596"/>
    <cellStyle name="Percent 2 2 3 3 3 2 3 2" xfId="13597"/>
    <cellStyle name="Percent 2 2 3 3 3 2 3 3" xfId="13598"/>
    <cellStyle name="Percent 2 2 3 3 3 2 3 4" xfId="13599"/>
    <cellStyle name="Percent 2 2 3 3 3 2 4" xfId="13600"/>
    <cellStyle name="Percent 2 2 3 3 3 2 5" xfId="13601"/>
    <cellStyle name="Percent 2 2 3 3 3 2 6" xfId="13602"/>
    <cellStyle name="Percent 2 2 3 3 3 3" xfId="13603"/>
    <cellStyle name="Percent 2 2 3 3 3 3 2" xfId="13604"/>
    <cellStyle name="Percent 2 2 3 3 3 3 2 2" xfId="13605"/>
    <cellStyle name="Percent 2 2 3 3 3 3 2 3" xfId="13606"/>
    <cellStyle name="Percent 2 2 3 3 3 3 2 4" xfId="13607"/>
    <cellStyle name="Percent 2 2 3 3 3 3 3" xfId="13608"/>
    <cellStyle name="Percent 2 2 3 3 3 3 3 2" xfId="13609"/>
    <cellStyle name="Percent 2 2 3 3 3 3 3 3" xfId="13610"/>
    <cellStyle name="Percent 2 2 3 3 3 3 3 4" xfId="13611"/>
    <cellStyle name="Percent 2 2 3 3 3 3 4" xfId="13612"/>
    <cellStyle name="Percent 2 2 3 3 3 3 5" xfId="13613"/>
    <cellStyle name="Percent 2 2 3 3 3 3 6" xfId="13614"/>
    <cellStyle name="Percent 2 2 3 3 3 4" xfId="13615"/>
    <cellStyle name="Percent 2 2 3 3 3 4 2" xfId="13616"/>
    <cellStyle name="Percent 2 2 3 3 3 4 3" xfId="13617"/>
    <cellStyle name="Percent 2 2 3 3 3 4 4" xfId="13618"/>
    <cellStyle name="Percent 2 2 3 3 3 5" xfId="13619"/>
    <cellStyle name="Percent 2 2 3 3 3 5 2" xfId="13620"/>
    <cellStyle name="Percent 2 2 3 3 3 5 3" xfId="13621"/>
    <cellStyle name="Percent 2 2 3 3 3 5 4" xfId="13622"/>
    <cellStyle name="Percent 2 2 3 3 3 6" xfId="13623"/>
    <cellStyle name="Percent 2 2 3 3 3 7" xfId="13624"/>
    <cellStyle name="Percent 2 2 3 3 3 8" xfId="13625"/>
    <cellStyle name="Percent 2 2 3 3 4" xfId="13626"/>
    <cellStyle name="Percent 2 2 3 3 4 2" xfId="13627"/>
    <cellStyle name="Percent 2 2 3 3 4 2 2" xfId="13628"/>
    <cellStyle name="Percent 2 2 3 3 4 2 2 2" xfId="13629"/>
    <cellStyle name="Percent 2 2 3 3 4 2 2 3" xfId="13630"/>
    <cellStyle name="Percent 2 2 3 3 4 2 2 4" xfId="13631"/>
    <cellStyle name="Percent 2 2 3 3 4 2 3" xfId="13632"/>
    <cellStyle name="Percent 2 2 3 3 4 2 3 2" xfId="13633"/>
    <cellStyle name="Percent 2 2 3 3 4 2 3 3" xfId="13634"/>
    <cellStyle name="Percent 2 2 3 3 4 2 3 4" xfId="13635"/>
    <cellStyle name="Percent 2 2 3 3 4 2 4" xfId="13636"/>
    <cellStyle name="Percent 2 2 3 3 4 2 5" xfId="13637"/>
    <cellStyle name="Percent 2 2 3 3 4 2 6" xfId="13638"/>
    <cellStyle name="Percent 2 2 3 3 4 3" xfId="13639"/>
    <cellStyle name="Percent 2 2 3 3 4 3 2" xfId="13640"/>
    <cellStyle name="Percent 2 2 3 3 4 3 2 2" xfId="13641"/>
    <cellStyle name="Percent 2 2 3 3 4 3 2 3" xfId="13642"/>
    <cellStyle name="Percent 2 2 3 3 4 3 2 4" xfId="13643"/>
    <cellStyle name="Percent 2 2 3 3 4 3 3" xfId="13644"/>
    <cellStyle name="Percent 2 2 3 3 4 3 3 2" xfId="13645"/>
    <cellStyle name="Percent 2 2 3 3 4 3 3 3" xfId="13646"/>
    <cellStyle name="Percent 2 2 3 3 4 3 3 4" xfId="13647"/>
    <cellStyle name="Percent 2 2 3 3 4 3 4" xfId="13648"/>
    <cellStyle name="Percent 2 2 3 3 4 3 5" xfId="13649"/>
    <cellStyle name="Percent 2 2 3 3 4 3 6" xfId="13650"/>
    <cellStyle name="Percent 2 2 3 3 4 4" xfId="13651"/>
    <cellStyle name="Percent 2 2 3 3 4 4 2" xfId="13652"/>
    <cellStyle name="Percent 2 2 3 3 4 4 3" xfId="13653"/>
    <cellStyle name="Percent 2 2 3 3 4 4 4" xfId="13654"/>
    <cellStyle name="Percent 2 2 3 3 4 5" xfId="13655"/>
    <cellStyle name="Percent 2 2 3 3 4 5 2" xfId="13656"/>
    <cellStyle name="Percent 2 2 3 3 4 5 3" xfId="13657"/>
    <cellStyle name="Percent 2 2 3 3 4 5 4" xfId="13658"/>
    <cellStyle name="Percent 2 2 3 3 4 6" xfId="13659"/>
    <cellStyle name="Percent 2 2 3 3 4 7" xfId="13660"/>
    <cellStyle name="Percent 2 2 3 3 4 8" xfId="13661"/>
    <cellStyle name="Percent 2 2 3 3 5" xfId="13662"/>
    <cellStyle name="Percent 2 2 3 3 5 2" xfId="13663"/>
    <cellStyle name="Percent 2 2 3 3 5 2 2" xfId="13664"/>
    <cellStyle name="Percent 2 2 3 3 5 2 2 2" xfId="13665"/>
    <cellStyle name="Percent 2 2 3 3 5 2 2 3" xfId="13666"/>
    <cellStyle name="Percent 2 2 3 3 5 2 2 4" xfId="13667"/>
    <cellStyle name="Percent 2 2 3 3 5 2 3" xfId="13668"/>
    <cellStyle name="Percent 2 2 3 3 5 2 3 2" xfId="13669"/>
    <cellStyle name="Percent 2 2 3 3 5 2 3 3" xfId="13670"/>
    <cellStyle name="Percent 2 2 3 3 5 2 3 4" xfId="13671"/>
    <cellStyle name="Percent 2 2 3 3 5 2 4" xfId="13672"/>
    <cellStyle name="Percent 2 2 3 3 5 2 5" xfId="13673"/>
    <cellStyle name="Percent 2 2 3 3 5 2 6" xfId="13674"/>
    <cellStyle name="Percent 2 2 3 3 5 3" xfId="13675"/>
    <cellStyle name="Percent 2 2 3 3 5 3 2" xfId="13676"/>
    <cellStyle name="Percent 2 2 3 3 5 3 2 2" xfId="13677"/>
    <cellStyle name="Percent 2 2 3 3 5 3 2 3" xfId="13678"/>
    <cellStyle name="Percent 2 2 3 3 5 3 2 4" xfId="13679"/>
    <cellStyle name="Percent 2 2 3 3 5 3 3" xfId="13680"/>
    <cellStyle name="Percent 2 2 3 3 5 3 3 2" xfId="13681"/>
    <cellStyle name="Percent 2 2 3 3 5 3 3 3" xfId="13682"/>
    <cellStyle name="Percent 2 2 3 3 5 3 3 4" xfId="13683"/>
    <cellStyle name="Percent 2 2 3 3 5 3 4" xfId="13684"/>
    <cellStyle name="Percent 2 2 3 3 5 3 5" xfId="13685"/>
    <cellStyle name="Percent 2 2 3 3 5 3 6" xfId="13686"/>
    <cellStyle name="Percent 2 2 3 3 5 4" xfId="13687"/>
    <cellStyle name="Percent 2 2 3 3 5 4 2" xfId="13688"/>
    <cellStyle name="Percent 2 2 3 3 5 4 3" xfId="13689"/>
    <cellStyle name="Percent 2 2 3 3 5 4 4" xfId="13690"/>
    <cellStyle name="Percent 2 2 3 3 5 5" xfId="13691"/>
    <cellStyle name="Percent 2 2 3 3 5 5 2" xfId="13692"/>
    <cellStyle name="Percent 2 2 3 3 5 5 3" xfId="13693"/>
    <cellStyle name="Percent 2 2 3 3 5 5 4" xfId="13694"/>
    <cellStyle name="Percent 2 2 3 3 5 6" xfId="13695"/>
    <cellStyle name="Percent 2 2 3 3 5 7" xfId="13696"/>
    <cellStyle name="Percent 2 2 3 3 5 8" xfId="13697"/>
    <cellStyle name="Percent 2 2 3 3 6" xfId="13698"/>
    <cellStyle name="Percent 2 2 3 3 6 2" xfId="13699"/>
    <cellStyle name="Percent 2 2 3 3 6 2 2" xfId="13700"/>
    <cellStyle name="Percent 2 2 3 3 6 2 3" xfId="13701"/>
    <cellStyle name="Percent 2 2 3 3 6 2 4" xfId="13702"/>
    <cellStyle name="Percent 2 2 3 3 6 3" xfId="13703"/>
    <cellStyle name="Percent 2 2 3 3 6 3 2" xfId="13704"/>
    <cellStyle name="Percent 2 2 3 3 6 3 3" xfId="13705"/>
    <cellStyle name="Percent 2 2 3 3 6 3 4" xfId="13706"/>
    <cellStyle name="Percent 2 2 3 3 6 4" xfId="13707"/>
    <cellStyle name="Percent 2 2 3 3 6 5" xfId="13708"/>
    <cellStyle name="Percent 2 2 3 3 6 6" xfId="13709"/>
    <cellStyle name="Percent 2 2 3 3 7" xfId="13710"/>
    <cellStyle name="Percent 2 2 3 3 7 2" xfId="13711"/>
    <cellStyle name="Percent 2 2 3 3 7 2 2" xfId="13712"/>
    <cellStyle name="Percent 2 2 3 3 7 2 3" xfId="13713"/>
    <cellStyle name="Percent 2 2 3 3 7 2 4" xfId="13714"/>
    <cellStyle name="Percent 2 2 3 3 7 3" xfId="13715"/>
    <cellStyle name="Percent 2 2 3 3 7 3 2" xfId="13716"/>
    <cellStyle name="Percent 2 2 3 3 7 3 3" xfId="13717"/>
    <cellStyle name="Percent 2 2 3 3 7 3 4" xfId="13718"/>
    <cellStyle name="Percent 2 2 3 3 7 4" xfId="13719"/>
    <cellStyle name="Percent 2 2 3 3 7 5" xfId="13720"/>
    <cellStyle name="Percent 2 2 3 3 7 6" xfId="13721"/>
    <cellStyle name="Percent 2 2 3 3 8" xfId="13722"/>
    <cellStyle name="Percent 2 2 3 3 8 2" xfId="13723"/>
    <cellStyle name="Percent 2 2 3 3 8 3" xfId="13724"/>
    <cellStyle name="Percent 2 2 3 3 8 4" xfId="13725"/>
    <cellStyle name="Percent 2 2 3 3 9" xfId="13726"/>
    <cellStyle name="Percent 2 2 3 3 9 2" xfId="13727"/>
    <cellStyle name="Percent 2 2 3 3 9 3" xfId="13728"/>
    <cellStyle name="Percent 2 2 3 3 9 4" xfId="13729"/>
    <cellStyle name="Percent 2 2 3 4" xfId="13730"/>
    <cellStyle name="Percent 2 2 3 4 10" xfId="13731"/>
    <cellStyle name="Percent 2 2 3 4 2" xfId="13732"/>
    <cellStyle name="Percent 2 2 3 4 2 2" xfId="13733"/>
    <cellStyle name="Percent 2 2 3 4 2 2 2" xfId="13734"/>
    <cellStyle name="Percent 2 2 3 4 2 2 2 2" xfId="13735"/>
    <cellStyle name="Percent 2 2 3 4 2 2 2 3" xfId="13736"/>
    <cellStyle name="Percent 2 2 3 4 2 2 2 4" xfId="13737"/>
    <cellStyle name="Percent 2 2 3 4 2 2 3" xfId="13738"/>
    <cellStyle name="Percent 2 2 3 4 2 2 3 2" xfId="13739"/>
    <cellStyle name="Percent 2 2 3 4 2 2 3 3" xfId="13740"/>
    <cellStyle name="Percent 2 2 3 4 2 2 3 4" xfId="13741"/>
    <cellStyle name="Percent 2 2 3 4 2 2 4" xfId="13742"/>
    <cellStyle name="Percent 2 2 3 4 2 2 5" xfId="13743"/>
    <cellStyle name="Percent 2 2 3 4 2 2 6" xfId="13744"/>
    <cellStyle name="Percent 2 2 3 4 2 3" xfId="13745"/>
    <cellStyle name="Percent 2 2 3 4 2 3 2" xfId="13746"/>
    <cellStyle name="Percent 2 2 3 4 2 3 2 2" xfId="13747"/>
    <cellStyle name="Percent 2 2 3 4 2 3 2 3" xfId="13748"/>
    <cellStyle name="Percent 2 2 3 4 2 3 2 4" xfId="13749"/>
    <cellStyle name="Percent 2 2 3 4 2 3 3" xfId="13750"/>
    <cellStyle name="Percent 2 2 3 4 2 3 3 2" xfId="13751"/>
    <cellStyle name="Percent 2 2 3 4 2 3 3 3" xfId="13752"/>
    <cellStyle name="Percent 2 2 3 4 2 3 3 4" xfId="13753"/>
    <cellStyle name="Percent 2 2 3 4 2 3 4" xfId="13754"/>
    <cellStyle name="Percent 2 2 3 4 2 3 5" xfId="13755"/>
    <cellStyle name="Percent 2 2 3 4 2 3 6" xfId="13756"/>
    <cellStyle name="Percent 2 2 3 4 2 4" xfId="13757"/>
    <cellStyle name="Percent 2 2 3 4 2 4 2" xfId="13758"/>
    <cellStyle name="Percent 2 2 3 4 2 4 3" xfId="13759"/>
    <cellStyle name="Percent 2 2 3 4 2 4 4" xfId="13760"/>
    <cellStyle name="Percent 2 2 3 4 2 5" xfId="13761"/>
    <cellStyle name="Percent 2 2 3 4 2 5 2" xfId="13762"/>
    <cellStyle name="Percent 2 2 3 4 2 5 3" xfId="13763"/>
    <cellStyle name="Percent 2 2 3 4 2 5 4" xfId="13764"/>
    <cellStyle name="Percent 2 2 3 4 2 6" xfId="13765"/>
    <cellStyle name="Percent 2 2 3 4 2 7" xfId="13766"/>
    <cellStyle name="Percent 2 2 3 4 2 8" xfId="13767"/>
    <cellStyle name="Percent 2 2 3 4 3" xfId="13768"/>
    <cellStyle name="Percent 2 2 3 4 3 2" xfId="13769"/>
    <cellStyle name="Percent 2 2 3 4 3 2 2" xfId="13770"/>
    <cellStyle name="Percent 2 2 3 4 3 2 2 2" xfId="13771"/>
    <cellStyle name="Percent 2 2 3 4 3 2 2 3" xfId="13772"/>
    <cellStyle name="Percent 2 2 3 4 3 2 2 4" xfId="13773"/>
    <cellStyle name="Percent 2 2 3 4 3 2 3" xfId="13774"/>
    <cellStyle name="Percent 2 2 3 4 3 2 3 2" xfId="13775"/>
    <cellStyle name="Percent 2 2 3 4 3 2 3 3" xfId="13776"/>
    <cellStyle name="Percent 2 2 3 4 3 2 3 4" xfId="13777"/>
    <cellStyle name="Percent 2 2 3 4 3 2 4" xfId="13778"/>
    <cellStyle name="Percent 2 2 3 4 3 2 5" xfId="13779"/>
    <cellStyle name="Percent 2 2 3 4 3 2 6" xfId="13780"/>
    <cellStyle name="Percent 2 2 3 4 3 3" xfId="13781"/>
    <cellStyle name="Percent 2 2 3 4 3 3 2" xfId="13782"/>
    <cellStyle name="Percent 2 2 3 4 3 3 2 2" xfId="13783"/>
    <cellStyle name="Percent 2 2 3 4 3 3 2 3" xfId="13784"/>
    <cellStyle name="Percent 2 2 3 4 3 3 2 4" xfId="13785"/>
    <cellStyle name="Percent 2 2 3 4 3 3 3" xfId="13786"/>
    <cellStyle name="Percent 2 2 3 4 3 3 3 2" xfId="13787"/>
    <cellStyle name="Percent 2 2 3 4 3 3 3 3" xfId="13788"/>
    <cellStyle name="Percent 2 2 3 4 3 3 3 4" xfId="13789"/>
    <cellStyle name="Percent 2 2 3 4 3 3 4" xfId="13790"/>
    <cellStyle name="Percent 2 2 3 4 3 3 5" xfId="13791"/>
    <cellStyle name="Percent 2 2 3 4 3 3 6" xfId="13792"/>
    <cellStyle name="Percent 2 2 3 4 3 4" xfId="13793"/>
    <cellStyle name="Percent 2 2 3 4 3 4 2" xfId="13794"/>
    <cellStyle name="Percent 2 2 3 4 3 4 3" xfId="13795"/>
    <cellStyle name="Percent 2 2 3 4 3 4 4" xfId="13796"/>
    <cellStyle name="Percent 2 2 3 4 3 5" xfId="13797"/>
    <cellStyle name="Percent 2 2 3 4 3 5 2" xfId="13798"/>
    <cellStyle name="Percent 2 2 3 4 3 5 3" xfId="13799"/>
    <cellStyle name="Percent 2 2 3 4 3 5 4" xfId="13800"/>
    <cellStyle name="Percent 2 2 3 4 3 6" xfId="13801"/>
    <cellStyle name="Percent 2 2 3 4 3 7" xfId="13802"/>
    <cellStyle name="Percent 2 2 3 4 3 8" xfId="13803"/>
    <cellStyle name="Percent 2 2 3 4 4" xfId="13804"/>
    <cellStyle name="Percent 2 2 3 4 4 2" xfId="13805"/>
    <cellStyle name="Percent 2 2 3 4 4 2 2" xfId="13806"/>
    <cellStyle name="Percent 2 2 3 4 4 2 3" xfId="13807"/>
    <cellStyle name="Percent 2 2 3 4 4 2 4" xfId="13808"/>
    <cellStyle name="Percent 2 2 3 4 4 3" xfId="13809"/>
    <cellStyle name="Percent 2 2 3 4 4 3 2" xfId="13810"/>
    <cellStyle name="Percent 2 2 3 4 4 3 3" xfId="13811"/>
    <cellStyle name="Percent 2 2 3 4 4 3 4" xfId="13812"/>
    <cellStyle name="Percent 2 2 3 4 4 4" xfId="13813"/>
    <cellStyle name="Percent 2 2 3 4 4 5" xfId="13814"/>
    <cellStyle name="Percent 2 2 3 4 4 6" xfId="13815"/>
    <cellStyle name="Percent 2 2 3 4 5" xfId="13816"/>
    <cellStyle name="Percent 2 2 3 4 5 2" xfId="13817"/>
    <cellStyle name="Percent 2 2 3 4 5 2 2" xfId="13818"/>
    <cellStyle name="Percent 2 2 3 4 5 2 3" xfId="13819"/>
    <cellStyle name="Percent 2 2 3 4 5 2 4" xfId="13820"/>
    <cellStyle name="Percent 2 2 3 4 5 3" xfId="13821"/>
    <cellStyle name="Percent 2 2 3 4 5 3 2" xfId="13822"/>
    <cellStyle name="Percent 2 2 3 4 5 3 3" xfId="13823"/>
    <cellStyle name="Percent 2 2 3 4 5 3 4" xfId="13824"/>
    <cellStyle name="Percent 2 2 3 4 5 4" xfId="13825"/>
    <cellStyle name="Percent 2 2 3 4 5 5" xfId="13826"/>
    <cellStyle name="Percent 2 2 3 4 5 6" xfId="13827"/>
    <cellStyle name="Percent 2 2 3 4 6" xfId="13828"/>
    <cellStyle name="Percent 2 2 3 4 6 2" xfId="13829"/>
    <cellStyle name="Percent 2 2 3 4 6 3" xfId="13830"/>
    <cellStyle name="Percent 2 2 3 4 6 4" xfId="13831"/>
    <cellStyle name="Percent 2 2 3 4 7" xfId="13832"/>
    <cellStyle name="Percent 2 2 3 4 7 2" xfId="13833"/>
    <cellStyle name="Percent 2 2 3 4 7 3" xfId="13834"/>
    <cellStyle name="Percent 2 2 3 4 7 4" xfId="13835"/>
    <cellStyle name="Percent 2 2 3 4 8" xfId="13836"/>
    <cellStyle name="Percent 2 2 3 4 9" xfId="13837"/>
    <cellStyle name="Percent 2 2 3 5" xfId="13838"/>
    <cellStyle name="Percent 2 2 3 5 2" xfId="13839"/>
    <cellStyle name="Percent 2 2 3 5 2 2" xfId="13840"/>
    <cellStyle name="Percent 2 2 3 5 2 2 2" xfId="13841"/>
    <cellStyle name="Percent 2 2 3 5 2 2 3" xfId="13842"/>
    <cellStyle name="Percent 2 2 3 5 2 2 4" xfId="13843"/>
    <cellStyle name="Percent 2 2 3 5 2 3" xfId="13844"/>
    <cellStyle name="Percent 2 2 3 5 2 3 2" xfId="13845"/>
    <cellStyle name="Percent 2 2 3 5 2 3 3" xfId="13846"/>
    <cellStyle name="Percent 2 2 3 5 2 3 4" xfId="13847"/>
    <cellStyle name="Percent 2 2 3 5 2 4" xfId="13848"/>
    <cellStyle name="Percent 2 2 3 5 2 5" xfId="13849"/>
    <cellStyle name="Percent 2 2 3 5 2 6" xfId="13850"/>
    <cellStyle name="Percent 2 2 3 5 3" xfId="13851"/>
    <cellStyle name="Percent 2 2 3 5 3 2" xfId="13852"/>
    <cellStyle name="Percent 2 2 3 5 3 2 2" xfId="13853"/>
    <cellStyle name="Percent 2 2 3 5 3 2 3" xfId="13854"/>
    <cellStyle name="Percent 2 2 3 5 3 2 4" xfId="13855"/>
    <cellStyle name="Percent 2 2 3 5 3 3" xfId="13856"/>
    <cellStyle name="Percent 2 2 3 5 3 3 2" xfId="13857"/>
    <cellStyle name="Percent 2 2 3 5 3 3 3" xfId="13858"/>
    <cellStyle name="Percent 2 2 3 5 3 3 4" xfId="13859"/>
    <cellStyle name="Percent 2 2 3 5 3 4" xfId="13860"/>
    <cellStyle name="Percent 2 2 3 5 3 5" xfId="13861"/>
    <cellStyle name="Percent 2 2 3 5 3 6" xfId="13862"/>
    <cellStyle name="Percent 2 2 3 5 4" xfId="13863"/>
    <cellStyle name="Percent 2 2 3 5 4 2" xfId="13864"/>
    <cellStyle name="Percent 2 2 3 5 4 3" xfId="13865"/>
    <cellStyle name="Percent 2 2 3 5 4 4" xfId="13866"/>
    <cellStyle name="Percent 2 2 3 5 5" xfId="13867"/>
    <cellStyle name="Percent 2 2 3 5 5 2" xfId="13868"/>
    <cellStyle name="Percent 2 2 3 5 5 3" xfId="13869"/>
    <cellStyle name="Percent 2 2 3 5 5 4" xfId="13870"/>
    <cellStyle name="Percent 2 2 3 5 6" xfId="13871"/>
    <cellStyle name="Percent 2 2 3 5 7" xfId="13872"/>
    <cellStyle name="Percent 2 2 3 5 8" xfId="13873"/>
    <cellStyle name="Percent 2 2 3 6" xfId="13874"/>
    <cellStyle name="Percent 2 2 3 6 2" xfId="13875"/>
    <cellStyle name="Percent 2 2 3 6 2 2" xfId="13876"/>
    <cellStyle name="Percent 2 2 3 6 2 2 2" xfId="13877"/>
    <cellStyle name="Percent 2 2 3 6 2 2 3" xfId="13878"/>
    <cellStyle name="Percent 2 2 3 6 2 2 4" xfId="13879"/>
    <cellStyle name="Percent 2 2 3 6 2 3" xfId="13880"/>
    <cellStyle name="Percent 2 2 3 6 2 3 2" xfId="13881"/>
    <cellStyle name="Percent 2 2 3 6 2 3 3" xfId="13882"/>
    <cellStyle name="Percent 2 2 3 6 2 3 4" xfId="13883"/>
    <cellStyle name="Percent 2 2 3 6 2 4" xfId="13884"/>
    <cellStyle name="Percent 2 2 3 6 2 5" xfId="13885"/>
    <cellStyle name="Percent 2 2 3 6 2 6" xfId="13886"/>
    <cellStyle name="Percent 2 2 3 6 3" xfId="13887"/>
    <cellStyle name="Percent 2 2 3 6 3 2" xfId="13888"/>
    <cellStyle name="Percent 2 2 3 6 3 2 2" xfId="13889"/>
    <cellStyle name="Percent 2 2 3 6 3 2 3" xfId="13890"/>
    <cellStyle name="Percent 2 2 3 6 3 2 4" xfId="13891"/>
    <cellStyle name="Percent 2 2 3 6 3 3" xfId="13892"/>
    <cellStyle name="Percent 2 2 3 6 3 3 2" xfId="13893"/>
    <cellStyle name="Percent 2 2 3 6 3 3 3" xfId="13894"/>
    <cellStyle name="Percent 2 2 3 6 3 3 4" xfId="13895"/>
    <cellStyle name="Percent 2 2 3 6 3 4" xfId="13896"/>
    <cellStyle name="Percent 2 2 3 6 3 5" xfId="13897"/>
    <cellStyle name="Percent 2 2 3 6 3 6" xfId="13898"/>
    <cellStyle name="Percent 2 2 3 6 4" xfId="13899"/>
    <cellStyle name="Percent 2 2 3 6 4 2" xfId="13900"/>
    <cellStyle name="Percent 2 2 3 6 4 3" xfId="13901"/>
    <cellStyle name="Percent 2 2 3 6 4 4" xfId="13902"/>
    <cellStyle name="Percent 2 2 3 6 5" xfId="13903"/>
    <cellStyle name="Percent 2 2 3 6 5 2" xfId="13904"/>
    <cellStyle name="Percent 2 2 3 6 5 3" xfId="13905"/>
    <cellStyle name="Percent 2 2 3 6 5 4" xfId="13906"/>
    <cellStyle name="Percent 2 2 3 6 6" xfId="13907"/>
    <cellStyle name="Percent 2 2 3 6 7" xfId="13908"/>
    <cellStyle name="Percent 2 2 3 6 8" xfId="13909"/>
    <cellStyle name="Percent 2 2 3 7" xfId="13910"/>
    <cellStyle name="Percent 2 2 3 7 2" xfId="13911"/>
    <cellStyle name="Percent 2 2 3 7 2 2" xfId="13912"/>
    <cellStyle name="Percent 2 2 3 7 2 2 2" xfId="13913"/>
    <cellStyle name="Percent 2 2 3 7 2 2 3" xfId="13914"/>
    <cellStyle name="Percent 2 2 3 7 2 2 4" xfId="13915"/>
    <cellStyle name="Percent 2 2 3 7 2 3" xfId="13916"/>
    <cellStyle name="Percent 2 2 3 7 2 3 2" xfId="13917"/>
    <cellStyle name="Percent 2 2 3 7 2 3 3" xfId="13918"/>
    <cellStyle name="Percent 2 2 3 7 2 3 4" xfId="13919"/>
    <cellStyle name="Percent 2 2 3 7 2 4" xfId="13920"/>
    <cellStyle name="Percent 2 2 3 7 2 5" xfId="13921"/>
    <cellStyle name="Percent 2 2 3 7 2 6" xfId="13922"/>
    <cellStyle name="Percent 2 2 3 7 3" xfId="13923"/>
    <cellStyle name="Percent 2 2 3 7 3 2" xfId="13924"/>
    <cellStyle name="Percent 2 2 3 7 3 2 2" xfId="13925"/>
    <cellStyle name="Percent 2 2 3 7 3 2 3" xfId="13926"/>
    <cellStyle name="Percent 2 2 3 7 3 2 4" xfId="13927"/>
    <cellStyle name="Percent 2 2 3 7 3 3" xfId="13928"/>
    <cellStyle name="Percent 2 2 3 7 3 3 2" xfId="13929"/>
    <cellStyle name="Percent 2 2 3 7 3 3 3" xfId="13930"/>
    <cellStyle name="Percent 2 2 3 7 3 3 4" xfId="13931"/>
    <cellStyle name="Percent 2 2 3 7 3 4" xfId="13932"/>
    <cellStyle name="Percent 2 2 3 7 3 5" xfId="13933"/>
    <cellStyle name="Percent 2 2 3 7 3 6" xfId="13934"/>
    <cellStyle name="Percent 2 2 3 7 4" xfId="13935"/>
    <cellStyle name="Percent 2 2 3 7 4 2" xfId="13936"/>
    <cellStyle name="Percent 2 2 3 7 4 3" xfId="13937"/>
    <cellStyle name="Percent 2 2 3 7 4 4" xfId="13938"/>
    <cellStyle name="Percent 2 2 3 7 5" xfId="13939"/>
    <cellStyle name="Percent 2 2 3 7 5 2" xfId="13940"/>
    <cellStyle name="Percent 2 2 3 7 5 3" xfId="13941"/>
    <cellStyle name="Percent 2 2 3 7 5 4" xfId="13942"/>
    <cellStyle name="Percent 2 2 3 7 6" xfId="13943"/>
    <cellStyle name="Percent 2 2 3 7 7" xfId="13944"/>
    <cellStyle name="Percent 2 2 3 7 8" xfId="13945"/>
    <cellStyle name="Percent 2 2 3 8" xfId="13946"/>
    <cellStyle name="Percent 2 2 3 8 2" xfId="13947"/>
    <cellStyle name="Percent 2 2 3 8 2 2" xfId="13948"/>
    <cellStyle name="Percent 2 2 3 8 2 3" xfId="13949"/>
    <cellStyle name="Percent 2 2 3 8 2 4" xfId="13950"/>
    <cellStyle name="Percent 2 2 3 8 3" xfId="13951"/>
    <cellStyle name="Percent 2 2 3 8 3 2" xfId="13952"/>
    <cellStyle name="Percent 2 2 3 8 3 3" xfId="13953"/>
    <cellStyle name="Percent 2 2 3 8 3 4" xfId="13954"/>
    <cellStyle name="Percent 2 2 3 8 4" xfId="13955"/>
    <cellStyle name="Percent 2 2 3 8 5" xfId="13956"/>
    <cellStyle name="Percent 2 2 3 8 6" xfId="13957"/>
    <cellStyle name="Percent 2 2 3 9" xfId="13958"/>
    <cellStyle name="Percent 2 2 3 9 2" xfId="13959"/>
    <cellStyle name="Percent 2 2 3 9 2 2" xfId="13960"/>
    <cellStyle name="Percent 2 2 3 9 2 3" xfId="13961"/>
    <cellStyle name="Percent 2 2 3 9 2 4" xfId="13962"/>
    <cellStyle name="Percent 2 2 3 9 3" xfId="13963"/>
    <cellStyle name="Percent 2 2 3 9 3 2" xfId="13964"/>
    <cellStyle name="Percent 2 2 3 9 3 3" xfId="13965"/>
    <cellStyle name="Percent 2 2 3 9 3 4" xfId="13966"/>
    <cellStyle name="Percent 2 2 3 9 4" xfId="13967"/>
    <cellStyle name="Percent 2 2 3 9 5" xfId="13968"/>
    <cellStyle name="Percent 2 2 3 9 6" xfId="13969"/>
    <cellStyle name="Percent 2 2 4" xfId="13970"/>
    <cellStyle name="Percent 2 2 4 10" xfId="13971"/>
    <cellStyle name="Percent 2 2 4 10 2" xfId="13972"/>
    <cellStyle name="Percent 2 2 4 10 3" xfId="13973"/>
    <cellStyle name="Percent 2 2 4 10 4" xfId="13974"/>
    <cellStyle name="Percent 2 2 4 11" xfId="13975"/>
    <cellStyle name="Percent 2 2 4 12" xfId="13976"/>
    <cellStyle name="Percent 2 2 4 13" xfId="13977"/>
    <cellStyle name="Percent 2 2 4 2" xfId="13978"/>
    <cellStyle name="Percent 2 2 4 2 10" xfId="13979"/>
    <cellStyle name="Percent 2 2 4 2 11" xfId="13980"/>
    <cellStyle name="Percent 2 2 4 2 12" xfId="13981"/>
    <cellStyle name="Percent 2 2 4 2 2" xfId="13982"/>
    <cellStyle name="Percent 2 2 4 2 2 10" xfId="13983"/>
    <cellStyle name="Percent 2 2 4 2 2 2" xfId="13984"/>
    <cellStyle name="Percent 2 2 4 2 2 2 2" xfId="13985"/>
    <cellStyle name="Percent 2 2 4 2 2 2 2 2" xfId="13986"/>
    <cellStyle name="Percent 2 2 4 2 2 2 2 2 2" xfId="13987"/>
    <cellStyle name="Percent 2 2 4 2 2 2 2 2 3" xfId="13988"/>
    <cellStyle name="Percent 2 2 4 2 2 2 2 2 4" xfId="13989"/>
    <cellStyle name="Percent 2 2 4 2 2 2 2 3" xfId="13990"/>
    <cellStyle name="Percent 2 2 4 2 2 2 2 3 2" xfId="13991"/>
    <cellStyle name="Percent 2 2 4 2 2 2 2 3 3" xfId="13992"/>
    <cellStyle name="Percent 2 2 4 2 2 2 2 3 4" xfId="13993"/>
    <cellStyle name="Percent 2 2 4 2 2 2 2 4" xfId="13994"/>
    <cellStyle name="Percent 2 2 4 2 2 2 2 5" xfId="13995"/>
    <cellStyle name="Percent 2 2 4 2 2 2 2 6" xfId="13996"/>
    <cellStyle name="Percent 2 2 4 2 2 2 3" xfId="13997"/>
    <cellStyle name="Percent 2 2 4 2 2 2 3 2" xfId="13998"/>
    <cellStyle name="Percent 2 2 4 2 2 2 3 2 2" xfId="13999"/>
    <cellStyle name="Percent 2 2 4 2 2 2 3 2 3" xfId="14000"/>
    <cellStyle name="Percent 2 2 4 2 2 2 3 2 4" xfId="14001"/>
    <cellStyle name="Percent 2 2 4 2 2 2 3 3" xfId="14002"/>
    <cellStyle name="Percent 2 2 4 2 2 2 3 3 2" xfId="14003"/>
    <cellStyle name="Percent 2 2 4 2 2 2 3 3 3" xfId="14004"/>
    <cellStyle name="Percent 2 2 4 2 2 2 3 3 4" xfId="14005"/>
    <cellStyle name="Percent 2 2 4 2 2 2 3 4" xfId="14006"/>
    <cellStyle name="Percent 2 2 4 2 2 2 3 5" xfId="14007"/>
    <cellStyle name="Percent 2 2 4 2 2 2 3 6" xfId="14008"/>
    <cellStyle name="Percent 2 2 4 2 2 2 4" xfId="14009"/>
    <cellStyle name="Percent 2 2 4 2 2 2 4 2" xfId="14010"/>
    <cellStyle name="Percent 2 2 4 2 2 2 4 3" xfId="14011"/>
    <cellStyle name="Percent 2 2 4 2 2 2 4 4" xfId="14012"/>
    <cellStyle name="Percent 2 2 4 2 2 2 5" xfId="14013"/>
    <cellStyle name="Percent 2 2 4 2 2 2 5 2" xfId="14014"/>
    <cellStyle name="Percent 2 2 4 2 2 2 5 3" xfId="14015"/>
    <cellStyle name="Percent 2 2 4 2 2 2 5 4" xfId="14016"/>
    <cellStyle name="Percent 2 2 4 2 2 2 6" xfId="14017"/>
    <cellStyle name="Percent 2 2 4 2 2 2 7" xfId="14018"/>
    <cellStyle name="Percent 2 2 4 2 2 2 8" xfId="14019"/>
    <cellStyle name="Percent 2 2 4 2 2 3" xfId="14020"/>
    <cellStyle name="Percent 2 2 4 2 2 3 2" xfId="14021"/>
    <cellStyle name="Percent 2 2 4 2 2 3 2 2" xfId="14022"/>
    <cellStyle name="Percent 2 2 4 2 2 3 2 2 2" xfId="14023"/>
    <cellStyle name="Percent 2 2 4 2 2 3 2 2 3" xfId="14024"/>
    <cellStyle name="Percent 2 2 4 2 2 3 2 2 4" xfId="14025"/>
    <cellStyle name="Percent 2 2 4 2 2 3 2 3" xfId="14026"/>
    <cellStyle name="Percent 2 2 4 2 2 3 2 3 2" xfId="14027"/>
    <cellStyle name="Percent 2 2 4 2 2 3 2 3 3" xfId="14028"/>
    <cellStyle name="Percent 2 2 4 2 2 3 2 3 4" xfId="14029"/>
    <cellStyle name="Percent 2 2 4 2 2 3 2 4" xfId="14030"/>
    <cellStyle name="Percent 2 2 4 2 2 3 2 5" xfId="14031"/>
    <cellStyle name="Percent 2 2 4 2 2 3 2 6" xfId="14032"/>
    <cellStyle name="Percent 2 2 4 2 2 3 3" xfId="14033"/>
    <cellStyle name="Percent 2 2 4 2 2 3 3 2" xfId="14034"/>
    <cellStyle name="Percent 2 2 4 2 2 3 3 2 2" xfId="14035"/>
    <cellStyle name="Percent 2 2 4 2 2 3 3 2 3" xfId="14036"/>
    <cellStyle name="Percent 2 2 4 2 2 3 3 2 4" xfId="14037"/>
    <cellStyle name="Percent 2 2 4 2 2 3 3 3" xfId="14038"/>
    <cellStyle name="Percent 2 2 4 2 2 3 3 3 2" xfId="14039"/>
    <cellStyle name="Percent 2 2 4 2 2 3 3 3 3" xfId="14040"/>
    <cellStyle name="Percent 2 2 4 2 2 3 3 3 4" xfId="14041"/>
    <cellStyle name="Percent 2 2 4 2 2 3 3 4" xfId="14042"/>
    <cellStyle name="Percent 2 2 4 2 2 3 3 5" xfId="14043"/>
    <cellStyle name="Percent 2 2 4 2 2 3 3 6" xfId="14044"/>
    <cellStyle name="Percent 2 2 4 2 2 3 4" xfId="14045"/>
    <cellStyle name="Percent 2 2 4 2 2 3 4 2" xfId="14046"/>
    <cellStyle name="Percent 2 2 4 2 2 3 4 3" xfId="14047"/>
    <cellStyle name="Percent 2 2 4 2 2 3 4 4" xfId="14048"/>
    <cellStyle name="Percent 2 2 4 2 2 3 5" xfId="14049"/>
    <cellStyle name="Percent 2 2 4 2 2 3 5 2" xfId="14050"/>
    <cellStyle name="Percent 2 2 4 2 2 3 5 3" xfId="14051"/>
    <cellStyle name="Percent 2 2 4 2 2 3 5 4" xfId="14052"/>
    <cellStyle name="Percent 2 2 4 2 2 3 6" xfId="14053"/>
    <cellStyle name="Percent 2 2 4 2 2 3 7" xfId="14054"/>
    <cellStyle name="Percent 2 2 4 2 2 3 8" xfId="14055"/>
    <cellStyle name="Percent 2 2 4 2 2 4" xfId="14056"/>
    <cellStyle name="Percent 2 2 4 2 2 4 2" xfId="14057"/>
    <cellStyle name="Percent 2 2 4 2 2 4 2 2" xfId="14058"/>
    <cellStyle name="Percent 2 2 4 2 2 4 2 3" xfId="14059"/>
    <cellStyle name="Percent 2 2 4 2 2 4 2 4" xfId="14060"/>
    <cellStyle name="Percent 2 2 4 2 2 4 3" xfId="14061"/>
    <cellStyle name="Percent 2 2 4 2 2 4 3 2" xfId="14062"/>
    <cellStyle name="Percent 2 2 4 2 2 4 3 3" xfId="14063"/>
    <cellStyle name="Percent 2 2 4 2 2 4 3 4" xfId="14064"/>
    <cellStyle name="Percent 2 2 4 2 2 4 4" xfId="14065"/>
    <cellStyle name="Percent 2 2 4 2 2 4 5" xfId="14066"/>
    <cellStyle name="Percent 2 2 4 2 2 4 6" xfId="14067"/>
    <cellStyle name="Percent 2 2 4 2 2 5" xfId="14068"/>
    <cellStyle name="Percent 2 2 4 2 2 5 2" xfId="14069"/>
    <cellStyle name="Percent 2 2 4 2 2 5 2 2" xfId="14070"/>
    <cellStyle name="Percent 2 2 4 2 2 5 2 3" xfId="14071"/>
    <cellStyle name="Percent 2 2 4 2 2 5 2 4" xfId="14072"/>
    <cellStyle name="Percent 2 2 4 2 2 5 3" xfId="14073"/>
    <cellStyle name="Percent 2 2 4 2 2 5 3 2" xfId="14074"/>
    <cellStyle name="Percent 2 2 4 2 2 5 3 3" xfId="14075"/>
    <cellStyle name="Percent 2 2 4 2 2 5 3 4" xfId="14076"/>
    <cellStyle name="Percent 2 2 4 2 2 5 4" xfId="14077"/>
    <cellStyle name="Percent 2 2 4 2 2 5 5" xfId="14078"/>
    <cellStyle name="Percent 2 2 4 2 2 5 6" xfId="14079"/>
    <cellStyle name="Percent 2 2 4 2 2 6" xfId="14080"/>
    <cellStyle name="Percent 2 2 4 2 2 6 2" xfId="14081"/>
    <cellStyle name="Percent 2 2 4 2 2 6 3" xfId="14082"/>
    <cellStyle name="Percent 2 2 4 2 2 6 4" xfId="14083"/>
    <cellStyle name="Percent 2 2 4 2 2 7" xfId="14084"/>
    <cellStyle name="Percent 2 2 4 2 2 7 2" xfId="14085"/>
    <cellStyle name="Percent 2 2 4 2 2 7 3" xfId="14086"/>
    <cellStyle name="Percent 2 2 4 2 2 7 4" xfId="14087"/>
    <cellStyle name="Percent 2 2 4 2 2 8" xfId="14088"/>
    <cellStyle name="Percent 2 2 4 2 2 9" xfId="14089"/>
    <cellStyle name="Percent 2 2 4 2 3" xfId="14090"/>
    <cellStyle name="Percent 2 2 4 2 3 2" xfId="14091"/>
    <cellStyle name="Percent 2 2 4 2 3 2 2" xfId="14092"/>
    <cellStyle name="Percent 2 2 4 2 3 2 2 2" xfId="14093"/>
    <cellStyle name="Percent 2 2 4 2 3 2 2 3" xfId="14094"/>
    <cellStyle name="Percent 2 2 4 2 3 2 2 4" xfId="14095"/>
    <cellStyle name="Percent 2 2 4 2 3 2 3" xfId="14096"/>
    <cellStyle name="Percent 2 2 4 2 3 2 3 2" xfId="14097"/>
    <cellStyle name="Percent 2 2 4 2 3 2 3 3" xfId="14098"/>
    <cellStyle name="Percent 2 2 4 2 3 2 3 4" xfId="14099"/>
    <cellStyle name="Percent 2 2 4 2 3 2 4" xfId="14100"/>
    <cellStyle name="Percent 2 2 4 2 3 2 5" xfId="14101"/>
    <cellStyle name="Percent 2 2 4 2 3 2 6" xfId="14102"/>
    <cellStyle name="Percent 2 2 4 2 3 3" xfId="14103"/>
    <cellStyle name="Percent 2 2 4 2 3 3 2" xfId="14104"/>
    <cellStyle name="Percent 2 2 4 2 3 3 2 2" xfId="14105"/>
    <cellStyle name="Percent 2 2 4 2 3 3 2 3" xfId="14106"/>
    <cellStyle name="Percent 2 2 4 2 3 3 2 4" xfId="14107"/>
    <cellStyle name="Percent 2 2 4 2 3 3 3" xfId="14108"/>
    <cellStyle name="Percent 2 2 4 2 3 3 3 2" xfId="14109"/>
    <cellStyle name="Percent 2 2 4 2 3 3 3 3" xfId="14110"/>
    <cellStyle name="Percent 2 2 4 2 3 3 3 4" xfId="14111"/>
    <cellStyle name="Percent 2 2 4 2 3 3 4" xfId="14112"/>
    <cellStyle name="Percent 2 2 4 2 3 3 5" xfId="14113"/>
    <cellStyle name="Percent 2 2 4 2 3 3 6" xfId="14114"/>
    <cellStyle name="Percent 2 2 4 2 3 4" xfId="14115"/>
    <cellStyle name="Percent 2 2 4 2 3 4 2" xfId="14116"/>
    <cellStyle name="Percent 2 2 4 2 3 4 3" xfId="14117"/>
    <cellStyle name="Percent 2 2 4 2 3 4 4" xfId="14118"/>
    <cellStyle name="Percent 2 2 4 2 3 5" xfId="14119"/>
    <cellStyle name="Percent 2 2 4 2 3 5 2" xfId="14120"/>
    <cellStyle name="Percent 2 2 4 2 3 5 3" xfId="14121"/>
    <cellStyle name="Percent 2 2 4 2 3 5 4" xfId="14122"/>
    <cellStyle name="Percent 2 2 4 2 3 6" xfId="14123"/>
    <cellStyle name="Percent 2 2 4 2 3 7" xfId="14124"/>
    <cellStyle name="Percent 2 2 4 2 3 8" xfId="14125"/>
    <cellStyle name="Percent 2 2 4 2 4" xfId="14126"/>
    <cellStyle name="Percent 2 2 4 2 4 2" xfId="14127"/>
    <cellStyle name="Percent 2 2 4 2 4 2 2" xfId="14128"/>
    <cellStyle name="Percent 2 2 4 2 4 2 2 2" xfId="14129"/>
    <cellStyle name="Percent 2 2 4 2 4 2 2 3" xfId="14130"/>
    <cellStyle name="Percent 2 2 4 2 4 2 2 4" xfId="14131"/>
    <cellStyle name="Percent 2 2 4 2 4 2 3" xfId="14132"/>
    <cellStyle name="Percent 2 2 4 2 4 2 3 2" xfId="14133"/>
    <cellStyle name="Percent 2 2 4 2 4 2 3 3" xfId="14134"/>
    <cellStyle name="Percent 2 2 4 2 4 2 3 4" xfId="14135"/>
    <cellStyle name="Percent 2 2 4 2 4 2 4" xfId="14136"/>
    <cellStyle name="Percent 2 2 4 2 4 2 5" xfId="14137"/>
    <cellStyle name="Percent 2 2 4 2 4 2 6" xfId="14138"/>
    <cellStyle name="Percent 2 2 4 2 4 3" xfId="14139"/>
    <cellStyle name="Percent 2 2 4 2 4 3 2" xfId="14140"/>
    <cellStyle name="Percent 2 2 4 2 4 3 2 2" xfId="14141"/>
    <cellStyle name="Percent 2 2 4 2 4 3 2 3" xfId="14142"/>
    <cellStyle name="Percent 2 2 4 2 4 3 2 4" xfId="14143"/>
    <cellStyle name="Percent 2 2 4 2 4 3 3" xfId="14144"/>
    <cellStyle name="Percent 2 2 4 2 4 3 3 2" xfId="14145"/>
    <cellStyle name="Percent 2 2 4 2 4 3 3 3" xfId="14146"/>
    <cellStyle name="Percent 2 2 4 2 4 3 3 4" xfId="14147"/>
    <cellStyle name="Percent 2 2 4 2 4 3 4" xfId="14148"/>
    <cellStyle name="Percent 2 2 4 2 4 3 5" xfId="14149"/>
    <cellStyle name="Percent 2 2 4 2 4 3 6" xfId="14150"/>
    <cellStyle name="Percent 2 2 4 2 4 4" xfId="14151"/>
    <cellStyle name="Percent 2 2 4 2 4 4 2" xfId="14152"/>
    <cellStyle name="Percent 2 2 4 2 4 4 3" xfId="14153"/>
    <cellStyle name="Percent 2 2 4 2 4 4 4" xfId="14154"/>
    <cellStyle name="Percent 2 2 4 2 4 5" xfId="14155"/>
    <cellStyle name="Percent 2 2 4 2 4 5 2" xfId="14156"/>
    <cellStyle name="Percent 2 2 4 2 4 5 3" xfId="14157"/>
    <cellStyle name="Percent 2 2 4 2 4 5 4" xfId="14158"/>
    <cellStyle name="Percent 2 2 4 2 4 6" xfId="14159"/>
    <cellStyle name="Percent 2 2 4 2 4 7" xfId="14160"/>
    <cellStyle name="Percent 2 2 4 2 4 8" xfId="14161"/>
    <cellStyle name="Percent 2 2 4 2 5" xfId="14162"/>
    <cellStyle name="Percent 2 2 4 2 5 2" xfId="14163"/>
    <cellStyle name="Percent 2 2 4 2 5 2 2" xfId="14164"/>
    <cellStyle name="Percent 2 2 4 2 5 2 2 2" xfId="14165"/>
    <cellStyle name="Percent 2 2 4 2 5 2 2 3" xfId="14166"/>
    <cellStyle name="Percent 2 2 4 2 5 2 2 4" xfId="14167"/>
    <cellStyle name="Percent 2 2 4 2 5 2 3" xfId="14168"/>
    <cellStyle name="Percent 2 2 4 2 5 2 3 2" xfId="14169"/>
    <cellStyle name="Percent 2 2 4 2 5 2 3 3" xfId="14170"/>
    <cellStyle name="Percent 2 2 4 2 5 2 3 4" xfId="14171"/>
    <cellStyle name="Percent 2 2 4 2 5 2 4" xfId="14172"/>
    <cellStyle name="Percent 2 2 4 2 5 2 5" xfId="14173"/>
    <cellStyle name="Percent 2 2 4 2 5 2 6" xfId="14174"/>
    <cellStyle name="Percent 2 2 4 2 5 3" xfId="14175"/>
    <cellStyle name="Percent 2 2 4 2 5 3 2" xfId="14176"/>
    <cellStyle name="Percent 2 2 4 2 5 3 2 2" xfId="14177"/>
    <cellStyle name="Percent 2 2 4 2 5 3 2 3" xfId="14178"/>
    <cellStyle name="Percent 2 2 4 2 5 3 2 4" xfId="14179"/>
    <cellStyle name="Percent 2 2 4 2 5 3 3" xfId="14180"/>
    <cellStyle name="Percent 2 2 4 2 5 3 3 2" xfId="14181"/>
    <cellStyle name="Percent 2 2 4 2 5 3 3 3" xfId="14182"/>
    <cellStyle name="Percent 2 2 4 2 5 3 3 4" xfId="14183"/>
    <cellStyle name="Percent 2 2 4 2 5 3 4" xfId="14184"/>
    <cellStyle name="Percent 2 2 4 2 5 3 5" xfId="14185"/>
    <cellStyle name="Percent 2 2 4 2 5 3 6" xfId="14186"/>
    <cellStyle name="Percent 2 2 4 2 5 4" xfId="14187"/>
    <cellStyle name="Percent 2 2 4 2 5 4 2" xfId="14188"/>
    <cellStyle name="Percent 2 2 4 2 5 4 3" xfId="14189"/>
    <cellStyle name="Percent 2 2 4 2 5 4 4" xfId="14190"/>
    <cellStyle name="Percent 2 2 4 2 5 5" xfId="14191"/>
    <cellStyle name="Percent 2 2 4 2 5 5 2" xfId="14192"/>
    <cellStyle name="Percent 2 2 4 2 5 5 3" xfId="14193"/>
    <cellStyle name="Percent 2 2 4 2 5 5 4" xfId="14194"/>
    <cellStyle name="Percent 2 2 4 2 5 6" xfId="14195"/>
    <cellStyle name="Percent 2 2 4 2 5 7" xfId="14196"/>
    <cellStyle name="Percent 2 2 4 2 5 8" xfId="14197"/>
    <cellStyle name="Percent 2 2 4 2 6" xfId="14198"/>
    <cellStyle name="Percent 2 2 4 2 6 2" xfId="14199"/>
    <cellStyle name="Percent 2 2 4 2 6 2 2" xfId="14200"/>
    <cellStyle name="Percent 2 2 4 2 6 2 3" xfId="14201"/>
    <cellStyle name="Percent 2 2 4 2 6 2 4" xfId="14202"/>
    <cellStyle name="Percent 2 2 4 2 6 3" xfId="14203"/>
    <cellStyle name="Percent 2 2 4 2 6 3 2" xfId="14204"/>
    <cellStyle name="Percent 2 2 4 2 6 3 3" xfId="14205"/>
    <cellStyle name="Percent 2 2 4 2 6 3 4" xfId="14206"/>
    <cellStyle name="Percent 2 2 4 2 6 4" xfId="14207"/>
    <cellStyle name="Percent 2 2 4 2 6 5" xfId="14208"/>
    <cellStyle name="Percent 2 2 4 2 6 6" xfId="14209"/>
    <cellStyle name="Percent 2 2 4 2 7" xfId="14210"/>
    <cellStyle name="Percent 2 2 4 2 7 2" xfId="14211"/>
    <cellStyle name="Percent 2 2 4 2 7 2 2" xfId="14212"/>
    <cellStyle name="Percent 2 2 4 2 7 2 3" xfId="14213"/>
    <cellStyle name="Percent 2 2 4 2 7 2 4" xfId="14214"/>
    <cellStyle name="Percent 2 2 4 2 7 3" xfId="14215"/>
    <cellStyle name="Percent 2 2 4 2 7 3 2" xfId="14216"/>
    <cellStyle name="Percent 2 2 4 2 7 3 3" xfId="14217"/>
    <cellStyle name="Percent 2 2 4 2 7 3 4" xfId="14218"/>
    <cellStyle name="Percent 2 2 4 2 7 4" xfId="14219"/>
    <cellStyle name="Percent 2 2 4 2 7 5" xfId="14220"/>
    <cellStyle name="Percent 2 2 4 2 7 6" xfId="14221"/>
    <cellStyle name="Percent 2 2 4 2 8" xfId="14222"/>
    <cellStyle name="Percent 2 2 4 2 8 2" xfId="14223"/>
    <cellStyle name="Percent 2 2 4 2 8 3" xfId="14224"/>
    <cellStyle name="Percent 2 2 4 2 8 4" xfId="14225"/>
    <cellStyle name="Percent 2 2 4 2 9" xfId="14226"/>
    <cellStyle name="Percent 2 2 4 2 9 2" xfId="14227"/>
    <cellStyle name="Percent 2 2 4 2 9 3" xfId="14228"/>
    <cellStyle name="Percent 2 2 4 2 9 4" xfId="14229"/>
    <cellStyle name="Percent 2 2 4 3" xfId="14230"/>
    <cellStyle name="Percent 2 2 4 3 10" xfId="14231"/>
    <cellStyle name="Percent 2 2 4 3 2" xfId="14232"/>
    <cellStyle name="Percent 2 2 4 3 2 2" xfId="14233"/>
    <cellStyle name="Percent 2 2 4 3 2 2 2" xfId="14234"/>
    <cellStyle name="Percent 2 2 4 3 2 2 2 2" xfId="14235"/>
    <cellStyle name="Percent 2 2 4 3 2 2 2 3" xfId="14236"/>
    <cellStyle name="Percent 2 2 4 3 2 2 2 4" xfId="14237"/>
    <cellStyle name="Percent 2 2 4 3 2 2 3" xfId="14238"/>
    <cellStyle name="Percent 2 2 4 3 2 2 3 2" xfId="14239"/>
    <cellStyle name="Percent 2 2 4 3 2 2 3 3" xfId="14240"/>
    <cellStyle name="Percent 2 2 4 3 2 2 3 4" xfId="14241"/>
    <cellStyle name="Percent 2 2 4 3 2 2 4" xfId="14242"/>
    <cellStyle name="Percent 2 2 4 3 2 2 5" xfId="14243"/>
    <cellStyle name="Percent 2 2 4 3 2 2 6" xfId="14244"/>
    <cellStyle name="Percent 2 2 4 3 2 3" xfId="14245"/>
    <cellStyle name="Percent 2 2 4 3 2 3 2" xfId="14246"/>
    <cellStyle name="Percent 2 2 4 3 2 3 2 2" xfId="14247"/>
    <cellStyle name="Percent 2 2 4 3 2 3 2 3" xfId="14248"/>
    <cellStyle name="Percent 2 2 4 3 2 3 2 4" xfId="14249"/>
    <cellStyle name="Percent 2 2 4 3 2 3 3" xfId="14250"/>
    <cellStyle name="Percent 2 2 4 3 2 3 3 2" xfId="14251"/>
    <cellStyle name="Percent 2 2 4 3 2 3 3 3" xfId="14252"/>
    <cellStyle name="Percent 2 2 4 3 2 3 3 4" xfId="14253"/>
    <cellStyle name="Percent 2 2 4 3 2 3 4" xfId="14254"/>
    <cellStyle name="Percent 2 2 4 3 2 3 5" xfId="14255"/>
    <cellStyle name="Percent 2 2 4 3 2 3 6" xfId="14256"/>
    <cellStyle name="Percent 2 2 4 3 2 4" xfId="14257"/>
    <cellStyle name="Percent 2 2 4 3 2 4 2" xfId="14258"/>
    <cellStyle name="Percent 2 2 4 3 2 4 3" xfId="14259"/>
    <cellStyle name="Percent 2 2 4 3 2 4 4" xfId="14260"/>
    <cellStyle name="Percent 2 2 4 3 2 5" xfId="14261"/>
    <cellStyle name="Percent 2 2 4 3 2 5 2" xfId="14262"/>
    <cellStyle name="Percent 2 2 4 3 2 5 3" xfId="14263"/>
    <cellStyle name="Percent 2 2 4 3 2 5 4" xfId="14264"/>
    <cellStyle name="Percent 2 2 4 3 2 6" xfId="14265"/>
    <cellStyle name="Percent 2 2 4 3 2 7" xfId="14266"/>
    <cellStyle name="Percent 2 2 4 3 2 8" xfId="14267"/>
    <cellStyle name="Percent 2 2 4 3 3" xfId="14268"/>
    <cellStyle name="Percent 2 2 4 3 3 2" xfId="14269"/>
    <cellStyle name="Percent 2 2 4 3 3 2 2" xfId="14270"/>
    <cellStyle name="Percent 2 2 4 3 3 2 2 2" xfId="14271"/>
    <cellStyle name="Percent 2 2 4 3 3 2 2 3" xfId="14272"/>
    <cellStyle name="Percent 2 2 4 3 3 2 2 4" xfId="14273"/>
    <cellStyle name="Percent 2 2 4 3 3 2 3" xfId="14274"/>
    <cellStyle name="Percent 2 2 4 3 3 2 3 2" xfId="14275"/>
    <cellStyle name="Percent 2 2 4 3 3 2 3 3" xfId="14276"/>
    <cellStyle name="Percent 2 2 4 3 3 2 3 4" xfId="14277"/>
    <cellStyle name="Percent 2 2 4 3 3 2 4" xfId="14278"/>
    <cellStyle name="Percent 2 2 4 3 3 2 5" xfId="14279"/>
    <cellStyle name="Percent 2 2 4 3 3 2 6" xfId="14280"/>
    <cellStyle name="Percent 2 2 4 3 3 3" xfId="14281"/>
    <cellStyle name="Percent 2 2 4 3 3 3 2" xfId="14282"/>
    <cellStyle name="Percent 2 2 4 3 3 3 2 2" xfId="14283"/>
    <cellStyle name="Percent 2 2 4 3 3 3 2 3" xfId="14284"/>
    <cellStyle name="Percent 2 2 4 3 3 3 2 4" xfId="14285"/>
    <cellStyle name="Percent 2 2 4 3 3 3 3" xfId="14286"/>
    <cellStyle name="Percent 2 2 4 3 3 3 3 2" xfId="14287"/>
    <cellStyle name="Percent 2 2 4 3 3 3 3 3" xfId="14288"/>
    <cellStyle name="Percent 2 2 4 3 3 3 3 4" xfId="14289"/>
    <cellStyle name="Percent 2 2 4 3 3 3 4" xfId="14290"/>
    <cellStyle name="Percent 2 2 4 3 3 3 5" xfId="14291"/>
    <cellStyle name="Percent 2 2 4 3 3 3 6" xfId="14292"/>
    <cellStyle name="Percent 2 2 4 3 3 4" xfId="14293"/>
    <cellStyle name="Percent 2 2 4 3 3 4 2" xfId="14294"/>
    <cellStyle name="Percent 2 2 4 3 3 4 3" xfId="14295"/>
    <cellStyle name="Percent 2 2 4 3 3 4 4" xfId="14296"/>
    <cellStyle name="Percent 2 2 4 3 3 5" xfId="14297"/>
    <cellStyle name="Percent 2 2 4 3 3 5 2" xfId="14298"/>
    <cellStyle name="Percent 2 2 4 3 3 5 3" xfId="14299"/>
    <cellStyle name="Percent 2 2 4 3 3 5 4" xfId="14300"/>
    <cellStyle name="Percent 2 2 4 3 3 6" xfId="14301"/>
    <cellStyle name="Percent 2 2 4 3 3 7" xfId="14302"/>
    <cellStyle name="Percent 2 2 4 3 3 8" xfId="14303"/>
    <cellStyle name="Percent 2 2 4 3 4" xfId="14304"/>
    <cellStyle name="Percent 2 2 4 3 4 2" xfId="14305"/>
    <cellStyle name="Percent 2 2 4 3 4 2 2" xfId="14306"/>
    <cellStyle name="Percent 2 2 4 3 4 2 3" xfId="14307"/>
    <cellStyle name="Percent 2 2 4 3 4 2 4" xfId="14308"/>
    <cellStyle name="Percent 2 2 4 3 4 3" xfId="14309"/>
    <cellStyle name="Percent 2 2 4 3 4 3 2" xfId="14310"/>
    <cellStyle name="Percent 2 2 4 3 4 3 3" xfId="14311"/>
    <cellStyle name="Percent 2 2 4 3 4 3 4" xfId="14312"/>
    <cellStyle name="Percent 2 2 4 3 4 4" xfId="14313"/>
    <cellStyle name="Percent 2 2 4 3 4 5" xfId="14314"/>
    <cellStyle name="Percent 2 2 4 3 4 6" xfId="14315"/>
    <cellStyle name="Percent 2 2 4 3 5" xfId="14316"/>
    <cellStyle name="Percent 2 2 4 3 5 2" xfId="14317"/>
    <cellStyle name="Percent 2 2 4 3 5 2 2" xfId="14318"/>
    <cellStyle name="Percent 2 2 4 3 5 2 3" xfId="14319"/>
    <cellStyle name="Percent 2 2 4 3 5 2 4" xfId="14320"/>
    <cellStyle name="Percent 2 2 4 3 5 3" xfId="14321"/>
    <cellStyle name="Percent 2 2 4 3 5 3 2" xfId="14322"/>
    <cellStyle name="Percent 2 2 4 3 5 3 3" xfId="14323"/>
    <cellStyle name="Percent 2 2 4 3 5 3 4" xfId="14324"/>
    <cellStyle name="Percent 2 2 4 3 5 4" xfId="14325"/>
    <cellStyle name="Percent 2 2 4 3 5 5" xfId="14326"/>
    <cellStyle name="Percent 2 2 4 3 5 6" xfId="14327"/>
    <cellStyle name="Percent 2 2 4 3 6" xfId="14328"/>
    <cellStyle name="Percent 2 2 4 3 6 2" xfId="14329"/>
    <cellStyle name="Percent 2 2 4 3 6 3" xfId="14330"/>
    <cellStyle name="Percent 2 2 4 3 6 4" xfId="14331"/>
    <cellStyle name="Percent 2 2 4 3 7" xfId="14332"/>
    <cellStyle name="Percent 2 2 4 3 7 2" xfId="14333"/>
    <cellStyle name="Percent 2 2 4 3 7 3" xfId="14334"/>
    <cellStyle name="Percent 2 2 4 3 7 4" xfId="14335"/>
    <cellStyle name="Percent 2 2 4 3 8" xfId="14336"/>
    <cellStyle name="Percent 2 2 4 3 9" xfId="14337"/>
    <cellStyle name="Percent 2 2 4 4" xfId="14338"/>
    <cellStyle name="Percent 2 2 4 4 2" xfId="14339"/>
    <cellStyle name="Percent 2 2 4 4 2 2" xfId="14340"/>
    <cellStyle name="Percent 2 2 4 4 2 2 2" xfId="14341"/>
    <cellStyle name="Percent 2 2 4 4 2 2 3" xfId="14342"/>
    <cellStyle name="Percent 2 2 4 4 2 2 4" xfId="14343"/>
    <cellStyle name="Percent 2 2 4 4 2 3" xfId="14344"/>
    <cellStyle name="Percent 2 2 4 4 2 3 2" xfId="14345"/>
    <cellStyle name="Percent 2 2 4 4 2 3 3" xfId="14346"/>
    <cellStyle name="Percent 2 2 4 4 2 3 4" xfId="14347"/>
    <cellStyle name="Percent 2 2 4 4 2 4" xfId="14348"/>
    <cellStyle name="Percent 2 2 4 4 2 5" xfId="14349"/>
    <cellStyle name="Percent 2 2 4 4 2 6" xfId="14350"/>
    <cellStyle name="Percent 2 2 4 4 3" xfId="14351"/>
    <cellStyle name="Percent 2 2 4 4 3 2" xfId="14352"/>
    <cellStyle name="Percent 2 2 4 4 3 2 2" xfId="14353"/>
    <cellStyle name="Percent 2 2 4 4 3 2 3" xfId="14354"/>
    <cellStyle name="Percent 2 2 4 4 3 2 4" xfId="14355"/>
    <cellStyle name="Percent 2 2 4 4 3 3" xfId="14356"/>
    <cellStyle name="Percent 2 2 4 4 3 3 2" xfId="14357"/>
    <cellStyle name="Percent 2 2 4 4 3 3 3" xfId="14358"/>
    <cellStyle name="Percent 2 2 4 4 3 3 4" xfId="14359"/>
    <cellStyle name="Percent 2 2 4 4 3 4" xfId="14360"/>
    <cellStyle name="Percent 2 2 4 4 3 5" xfId="14361"/>
    <cellStyle name="Percent 2 2 4 4 3 6" xfId="14362"/>
    <cellStyle name="Percent 2 2 4 4 4" xfId="14363"/>
    <cellStyle name="Percent 2 2 4 4 4 2" xfId="14364"/>
    <cellStyle name="Percent 2 2 4 4 4 3" xfId="14365"/>
    <cellStyle name="Percent 2 2 4 4 4 4" xfId="14366"/>
    <cellStyle name="Percent 2 2 4 4 5" xfId="14367"/>
    <cellStyle name="Percent 2 2 4 4 5 2" xfId="14368"/>
    <cellStyle name="Percent 2 2 4 4 5 3" xfId="14369"/>
    <cellStyle name="Percent 2 2 4 4 5 4" xfId="14370"/>
    <cellStyle name="Percent 2 2 4 4 6" xfId="14371"/>
    <cellStyle name="Percent 2 2 4 4 7" xfId="14372"/>
    <cellStyle name="Percent 2 2 4 4 8" xfId="14373"/>
    <cellStyle name="Percent 2 2 4 5" xfId="14374"/>
    <cellStyle name="Percent 2 2 4 5 2" xfId="14375"/>
    <cellStyle name="Percent 2 2 4 5 2 2" xfId="14376"/>
    <cellStyle name="Percent 2 2 4 5 2 2 2" xfId="14377"/>
    <cellStyle name="Percent 2 2 4 5 2 2 3" xfId="14378"/>
    <cellStyle name="Percent 2 2 4 5 2 2 4" xfId="14379"/>
    <cellStyle name="Percent 2 2 4 5 2 3" xfId="14380"/>
    <cellStyle name="Percent 2 2 4 5 2 3 2" xfId="14381"/>
    <cellStyle name="Percent 2 2 4 5 2 3 3" xfId="14382"/>
    <cellStyle name="Percent 2 2 4 5 2 3 4" xfId="14383"/>
    <cellStyle name="Percent 2 2 4 5 2 4" xfId="14384"/>
    <cellStyle name="Percent 2 2 4 5 2 5" xfId="14385"/>
    <cellStyle name="Percent 2 2 4 5 2 6" xfId="14386"/>
    <cellStyle name="Percent 2 2 4 5 3" xfId="14387"/>
    <cellStyle name="Percent 2 2 4 5 3 2" xfId="14388"/>
    <cellStyle name="Percent 2 2 4 5 3 2 2" xfId="14389"/>
    <cellStyle name="Percent 2 2 4 5 3 2 3" xfId="14390"/>
    <cellStyle name="Percent 2 2 4 5 3 2 4" xfId="14391"/>
    <cellStyle name="Percent 2 2 4 5 3 3" xfId="14392"/>
    <cellStyle name="Percent 2 2 4 5 3 3 2" xfId="14393"/>
    <cellStyle name="Percent 2 2 4 5 3 3 3" xfId="14394"/>
    <cellStyle name="Percent 2 2 4 5 3 3 4" xfId="14395"/>
    <cellStyle name="Percent 2 2 4 5 3 4" xfId="14396"/>
    <cellStyle name="Percent 2 2 4 5 3 5" xfId="14397"/>
    <cellStyle name="Percent 2 2 4 5 3 6" xfId="14398"/>
    <cellStyle name="Percent 2 2 4 5 4" xfId="14399"/>
    <cellStyle name="Percent 2 2 4 5 4 2" xfId="14400"/>
    <cellStyle name="Percent 2 2 4 5 4 3" xfId="14401"/>
    <cellStyle name="Percent 2 2 4 5 4 4" xfId="14402"/>
    <cellStyle name="Percent 2 2 4 5 5" xfId="14403"/>
    <cellStyle name="Percent 2 2 4 5 5 2" xfId="14404"/>
    <cellStyle name="Percent 2 2 4 5 5 3" xfId="14405"/>
    <cellStyle name="Percent 2 2 4 5 5 4" xfId="14406"/>
    <cellStyle name="Percent 2 2 4 5 6" xfId="14407"/>
    <cellStyle name="Percent 2 2 4 5 7" xfId="14408"/>
    <cellStyle name="Percent 2 2 4 5 8" xfId="14409"/>
    <cellStyle name="Percent 2 2 4 6" xfId="14410"/>
    <cellStyle name="Percent 2 2 4 6 2" xfId="14411"/>
    <cellStyle name="Percent 2 2 4 6 2 2" xfId="14412"/>
    <cellStyle name="Percent 2 2 4 6 2 2 2" xfId="14413"/>
    <cellStyle name="Percent 2 2 4 6 2 2 3" xfId="14414"/>
    <cellStyle name="Percent 2 2 4 6 2 2 4" xfId="14415"/>
    <cellStyle name="Percent 2 2 4 6 2 3" xfId="14416"/>
    <cellStyle name="Percent 2 2 4 6 2 3 2" xfId="14417"/>
    <cellStyle name="Percent 2 2 4 6 2 3 3" xfId="14418"/>
    <cellStyle name="Percent 2 2 4 6 2 3 4" xfId="14419"/>
    <cellStyle name="Percent 2 2 4 6 2 4" xfId="14420"/>
    <cellStyle name="Percent 2 2 4 6 2 5" xfId="14421"/>
    <cellStyle name="Percent 2 2 4 6 2 6" xfId="14422"/>
    <cellStyle name="Percent 2 2 4 6 3" xfId="14423"/>
    <cellStyle name="Percent 2 2 4 6 3 2" xfId="14424"/>
    <cellStyle name="Percent 2 2 4 6 3 2 2" xfId="14425"/>
    <cellStyle name="Percent 2 2 4 6 3 2 3" xfId="14426"/>
    <cellStyle name="Percent 2 2 4 6 3 2 4" xfId="14427"/>
    <cellStyle name="Percent 2 2 4 6 3 3" xfId="14428"/>
    <cellStyle name="Percent 2 2 4 6 3 3 2" xfId="14429"/>
    <cellStyle name="Percent 2 2 4 6 3 3 3" xfId="14430"/>
    <cellStyle name="Percent 2 2 4 6 3 3 4" xfId="14431"/>
    <cellStyle name="Percent 2 2 4 6 3 4" xfId="14432"/>
    <cellStyle name="Percent 2 2 4 6 3 5" xfId="14433"/>
    <cellStyle name="Percent 2 2 4 6 3 6" xfId="14434"/>
    <cellStyle name="Percent 2 2 4 6 4" xfId="14435"/>
    <cellStyle name="Percent 2 2 4 6 4 2" xfId="14436"/>
    <cellStyle name="Percent 2 2 4 6 4 3" xfId="14437"/>
    <cellStyle name="Percent 2 2 4 6 4 4" xfId="14438"/>
    <cellStyle name="Percent 2 2 4 6 5" xfId="14439"/>
    <cellStyle name="Percent 2 2 4 6 5 2" xfId="14440"/>
    <cellStyle name="Percent 2 2 4 6 5 3" xfId="14441"/>
    <cellStyle name="Percent 2 2 4 6 5 4" xfId="14442"/>
    <cellStyle name="Percent 2 2 4 6 6" xfId="14443"/>
    <cellStyle name="Percent 2 2 4 6 7" xfId="14444"/>
    <cellStyle name="Percent 2 2 4 6 8" xfId="14445"/>
    <cellStyle name="Percent 2 2 4 7" xfId="14446"/>
    <cellStyle name="Percent 2 2 4 7 2" xfId="14447"/>
    <cellStyle name="Percent 2 2 4 7 2 2" xfId="14448"/>
    <cellStyle name="Percent 2 2 4 7 2 3" xfId="14449"/>
    <cellStyle name="Percent 2 2 4 7 2 4" xfId="14450"/>
    <cellStyle name="Percent 2 2 4 7 3" xfId="14451"/>
    <cellStyle name="Percent 2 2 4 7 3 2" xfId="14452"/>
    <cellStyle name="Percent 2 2 4 7 3 3" xfId="14453"/>
    <cellStyle name="Percent 2 2 4 7 3 4" xfId="14454"/>
    <cellStyle name="Percent 2 2 4 7 4" xfId="14455"/>
    <cellStyle name="Percent 2 2 4 7 5" xfId="14456"/>
    <cellStyle name="Percent 2 2 4 7 6" xfId="14457"/>
    <cellStyle name="Percent 2 2 4 8" xfId="14458"/>
    <cellStyle name="Percent 2 2 4 8 2" xfId="14459"/>
    <cellStyle name="Percent 2 2 4 8 2 2" xfId="14460"/>
    <cellStyle name="Percent 2 2 4 8 2 3" xfId="14461"/>
    <cellStyle name="Percent 2 2 4 8 2 4" xfId="14462"/>
    <cellStyle name="Percent 2 2 4 8 3" xfId="14463"/>
    <cellStyle name="Percent 2 2 4 8 3 2" xfId="14464"/>
    <cellStyle name="Percent 2 2 4 8 3 3" xfId="14465"/>
    <cellStyle name="Percent 2 2 4 8 3 4" xfId="14466"/>
    <cellStyle name="Percent 2 2 4 8 4" xfId="14467"/>
    <cellStyle name="Percent 2 2 4 8 5" xfId="14468"/>
    <cellStyle name="Percent 2 2 4 8 6" xfId="14469"/>
    <cellStyle name="Percent 2 2 4 9" xfId="14470"/>
    <cellStyle name="Percent 2 2 4 9 2" xfId="14471"/>
    <cellStyle name="Percent 2 2 4 9 3" xfId="14472"/>
    <cellStyle name="Percent 2 2 4 9 4" xfId="14473"/>
    <cellStyle name="Percent 2 2 5" xfId="14474"/>
    <cellStyle name="Percent 2 2 5 10" xfId="14475"/>
    <cellStyle name="Percent 2 2 5 11" xfId="14476"/>
    <cellStyle name="Percent 2 2 5 12" xfId="14477"/>
    <cellStyle name="Percent 2 2 5 2" xfId="14478"/>
    <cellStyle name="Percent 2 2 5 2 10" xfId="14479"/>
    <cellStyle name="Percent 2 2 5 2 2" xfId="14480"/>
    <cellStyle name="Percent 2 2 5 2 2 2" xfId="14481"/>
    <cellStyle name="Percent 2 2 5 2 2 2 2" xfId="14482"/>
    <cellStyle name="Percent 2 2 5 2 2 2 2 2" xfId="14483"/>
    <cellStyle name="Percent 2 2 5 2 2 2 2 3" xfId="14484"/>
    <cellStyle name="Percent 2 2 5 2 2 2 2 4" xfId="14485"/>
    <cellStyle name="Percent 2 2 5 2 2 2 3" xfId="14486"/>
    <cellStyle name="Percent 2 2 5 2 2 2 3 2" xfId="14487"/>
    <cellStyle name="Percent 2 2 5 2 2 2 3 3" xfId="14488"/>
    <cellStyle name="Percent 2 2 5 2 2 2 3 4" xfId="14489"/>
    <cellStyle name="Percent 2 2 5 2 2 2 4" xfId="14490"/>
    <cellStyle name="Percent 2 2 5 2 2 2 5" xfId="14491"/>
    <cellStyle name="Percent 2 2 5 2 2 2 6" xfId="14492"/>
    <cellStyle name="Percent 2 2 5 2 2 3" xfId="14493"/>
    <cellStyle name="Percent 2 2 5 2 2 3 2" xfId="14494"/>
    <cellStyle name="Percent 2 2 5 2 2 3 2 2" xfId="14495"/>
    <cellStyle name="Percent 2 2 5 2 2 3 2 3" xfId="14496"/>
    <cellStyle name="Percent 2 2 5 2 2 3 2 4" xfId="14497"/>
    <cellStyle name="Percent 2 2 5 2 2 3 3" xfId="14498"/>
    <cellStyle name="Percent 2 2 5 2 2 3 3 2" xfId="14499"/>
    <cellStyle name="Percent 2 2 5 2 2 3 3 3" xfId="14500"/>
    <cellStyle name="Percent 2 2 5 2 2 3 3 4" xfId="14501"/>
    <cellStyle name="Percent 2 2 5 2 2 3 4" xfId="14502"/>
    <cellStyle name="Percent 2 2 5 2 2 3 5" xfId="14503"/>
    <cellStyle name="Percent 2 2 5 2 2 3 6" xfId="14504"/>
    <cellStyle name="Percent 2 2 5 2 2 4" xfId="14505"/>
    <cellStyle name="Percent 2 2 5 2 2 4 2" xfId="14506"/>
    <cellStyle name="Percent 2 2 5 2 2 4 3" xfId="14507"/>
    <cellStyle name="Percent 2 2 5 2 2 4 4" xfId="14508"/>
    <cellStyle name="Percent 2 2 5 2 2 5" xfId="14509"/>
    <cellStyle name="Percent 2 2 5 2 2 5 2" xfId="14510"/>
    <cellStyle name="Percent 2 2 5 2 2 5 3" xfId="14511"/>
    <cellStyle name="Percent 2 2 5 2 2 5 4" xfId="14512"/>
    <cellStyle name="Percent 2 2 5 2 2 6" xfId="14513"/>
    <cellStyle name="Percent 2 2 5 2 2 7" xfId="14514"/>
    <cellStyle name="Percent 2 2 5 2 2 8" xfId="14515"/>
    <cellStyle name="Percent 2 2 5 2 3" xfId="14516"/>
    <cellStyle name="Percent 2 2 5 2 3 2" xfId="14517"/>
    <cellStyle name="Percent 2 2 5 2 3 2 2" xfId="14518"/>
    <cellStyle name="Percent 2 2 5 2 3 2 2 2" xfId="14519"/>
    <cellStyle name="Percent 2 2 5 2 3 2 2 3" xfId="14520"/>
    <cellStyle name="Percent 2 2 5 2 3 2 2 4" xfId="14521"/>
    <cellStyle name="Percent 2 2 5 2 3 2 3" xfId="14522"/>
    <cellStyle name="Percent 2 2 5 2 3 2 3 2" xfId="14523"/>
    <cellStyle name="Percent 2 2 5 2 3 2 3 3" xfId="14524"/>
    <cellStyle name="Percent 2 2 5 2 3 2 3 4" xfId="14525"/>
    <cellStyle name="Percent 2 2 5 2 3 2 4" xfId="14526"/>
    <cellStyle name="Percent 2 2 5 2 3 2 5" xfId="14527"/>
    <cellStyle name="Percent 2 2 5 2 3 2 6" xfId="14528"/>
    <cellStyle name="Percent 2 2 5 2 3 3" xfId="14529"/>
    <cellStyle name="Percent 2 2 5 2 3 3 2" xfId="14530"/>
    <cellStyle name="Percent 2 2 5 2 3 3 2 2" xfId="14531"/>
    <cellStyle name="Percent 2 2 5 2 3 3 2 3" xfId="14532"/>
    <cellStyle name="Percent 2 2 5 2 3 3 2 4" xfId="14533"/>
    <cellStyle name="Percent 2 2 5 2 3 3 3" xfId="14534"/>
    <cellStyle name="Percent 2 2 5 2 3 3 3 2" xfId="14535"/>
    <cellStyle name="Percent 2 2 5 2 3 3 3 3" xfId="14536"/>
    <cellStyle name="Percent 2 2 5 2 3 3 3 4" xfId="14537"/>
    <cellStyle name="Percent 2 2 5 2 3 3 4" xfId="14538"/>
    <cellStyle name="Percent 2 2 5 2 3 3 5" xfId="14539"/>
    <cellStyle name="Percent 2 2 5 2 3 3 6" xfId="14540"/>
    <cellStyle name="Percent 2 2 5 2 3 4" xfId="14541"/>
    <cellStyle name="Percent 2 2 5 2 3 4 2" xfId="14542"/>
    <cellStyle name="Percent 2 2 5 2 3 4 3" xfId="14543"/>
    <cellStyle name="Percent 2 2 5 2 3 4 4" xfId="14544"/>
    <cellStyle name="Percent 2 2 5 2 3 5" xfId="14545"/>
    <cellStyle name="Percent 2 2 5 2 3 5 2" xfId="14546"/>
    <cellStyle name="Percent 2 2 5 2 3 5 3" xfId="14547"/>
    <cellStyle name="Percent 2 2 5 2 3 5 4" xfId="14548"/>
    <cellStyle name="Percent 2 2 5 2 3 6" xfId="14549"/>
    <cellStyle name="Percent 2 2 5 2 3 7" xfId="14550"/>
    <cellStyle name="Percent 2 2 5 2 3 8" xfId="14551"/>
    <cellStyle name="Percent 2 2 5 2 4" xfId="14552"/>
    <cellStyle name="Percent 2 2 5 2 4 2" xfId="14553"/>
    <cellStyle name="Percent 2 2 5 2 4 2 2" xfId="14554"/>
    <cellStyle name="Percent 2 2 5 2 4 2 3" xfId="14555"/>
    <cellStyle name="Percent 2 2 5 2 4 2 4" xfId="14556"/>
    <cellStyle name="Percent 2 2 5 2 4 3" xfId="14557"/>
    <cellStyle name="Percent 2 2 5 2 4 3 2" xfId="14558"/>
    <cellStyle name="Percent 2 2 5 2 4 3 3" xfId="14559"/>
    <cellStyle name="Percent 2 2 5 2 4 3 4" xfId="14560"/>
    <cellStyle name="Percent 2 2 5 2 4 4" xfId="14561"/>
    <cellStyle name="Percent 2 2 5 2 4 5" xfId="14562"/>
    <cellStyle name="Percent 2 2 5 2 4 6" xfId="14563"/>
    <cellStyle name="Percent 2 2 5 2 5" xfId="14564"/>
    <cellStyle name="Percent 2 2 5 2 5 2" xfId="14565"/>
    <cellStyle name="Percent 2 2 5 2 5 2 2" xfId="14566"/>
    <cellStyle name="Percent 2 2 5 2 5 2 3" xfId="14567"/>
    <cellStyle name="Percent 2 2 5 2 5 2 4" xfId="14568"/>
    <cellStyle name="Percent 2 2 5 2 5 3" xfId="14569"/>
    <cellStyle name="Percent 2 2 5 2 5 3 2" xfId="14570"/>
    <cellStyle name="Percent 2 2 5 2 5 3 3" xfId="14571"/>
    <cellStyle name="Percent 2 2 5 2 5 3 4" xfId="14572"/>
    <cellStyle name="Percent 2 2 5 2 5 4" xfId="14573"/>
    <cellStyle name="Percent 2 2 5 2 5 5" xfId="14574"/>
    <cellStyle name="Percent 2 2 5 2 5 6" xfId="14575"/>
    <cellStyle name="Percent 2 2 5 2 6" xfId="14576"/>
    <cellStyle name="Percent 2 2 5 2 6 2" xfId="14577"/>
    <cellStyle name="Percent 2 2 5 2 6 3" xfId="14578"/>
    <cellStyle name="Percent 2 2 5 2 6 4" xfId="14579"/>
    <cellStyle name="Percent 2 2 5 2 7" xfId="14580"/>
    <cellStyle name="Percent 2 2 5 2 7 2" xfId="14581"/>
    <cellStyle name="Percent 2 2 5 2 7 3" xfId="14582"/>
    <cellStyle name="Percent 2 2 5 2 7 4" xfId="14583"/>
    <cellStyle name="Percent 2 2 5 2 8" xfId="14584"/>
    <cellStyle name="Percent 2 2 5 2 9" xfId="14585"/>
    <cellStyle name="Percent 2 2 5 3" xfId="14586"/>
    <cellStyle name="Percent 2 2 5 3 2" xfId="14587"/>
    <cellStyle name="Percent 2 2 5 3 2 2" xfId="14588"/>
    <cellStyle name="Percent 2 2 5 3 2 2 2" xfId="14589"/>
    <cellStyle name="Percent 2 2 5 3 2 2 3" xfId="14590"/>
    <cellStyle name="Percent 2 2 5 3 2 2 4" xfId="14591"/>
    <cellStyle name="Percent 2 2 5 3 2 3" xfId="14592"/>
    <cellStyle name="Percent 2 2 5 3 2 3 2" xfId="14593"/>
    <cellStyle name="Percent 2 2 5 3 2 3 3" xfId="14594"/>
    <cellStyle name="Percent 2 2 5 3 2 3 4" xfId="14595"/>
    <cellStyle name="Percent 2 2 5 3 2 4" xfId="14596"/>
    <cellStyle name="Percent 2 2 5 3 2 5" xfId="14597"/>
    <cellStyle name="Percent 2 2 5 3 2 6" xfId="14598"/>
    <cellStyle name="Percent 2 2 5 3 3" xfId="14599"/>
    <cellStyle name="Percent 2 2 5 3 3 2" xfId="14600"/>
    <cellStyle name="Percent 2 2 5 3 3 2 2" xfId="14601"/>
    <cellStyle name="Percent 2 2 5 3 3 2 3" xfId="14602"/>
    <cellStyle name="Percent 2 2 5 3 3 2 4" xfId="14603"/>
    <cellStyle name="Percent 2 2 5 3 3 3" xfId="14604"/>
    <cellStyle name="Percent 2 2 5 3 3 3 2" xfId="14605"/>
    <cellStyle name="Percent 2 2 5 3 3 3 3" xfId="14606"/>
    <cellStyle name="Percent 2 2 5 3 3 3 4" xfId="14607"/>
    <cellStyle name="Percent 2 2 5 3 3 4" xfId="14608"/>
    <cellStyle name="Percent 2 2 5 3 3 5" xfId="14609"/>
    <cellStyle name="Percent 2 2 5 3 3 6" xfId="14610"/>
    <cellStyle name="Percent 2 2 5 3 4" xfId="14611"/>
    <cellStyle name="Percent 2 2 5 3 4 2" xfId="14612"/>
    <cellStyle name="Percent 2 2 5 3 4 3" xfId="14613"/>
    <cellStyle name="Percent 2 2 5 3 4 4" xfId="14614"/>
    <cellStyle name="Percent 2 2 5 3 5" xfId="14615"/>
    <cellStyle name="Percent 2 2 5 3 5 2" xfId="14616"/>
    <cellStyle name="Percent 2 2 5 3 5 3" xfId="14617"/>
    <cellStyle name="Percent 2 2 5 3 5 4" xfId="14618"/>
    <cellStyle name="Percent 2 2 5 3 6" xfId="14619"/>
    <cellStyle name="Percent 2 2 5 3 7" xfId="14620"/>
    <cellStyle name="Percent 2 2 5 3 8" xfId="14621"/>
    <cellStyle name="Percent 2 2 5 4" xfId="14622"/>
    <cellStyle name="Percent 2 2 5 4 2" xfId="14623"/>
    <cellStyle name="Percent 2 2 5 4 2 2" xfId="14624"/>
    <cellStyle name="Percent 2 2 5 4 2 2 2" xfId="14625"/>
    <cellStyle name="Percent 2 2 5 4 2 2 3" xfId="14626"/>
    <cellStyle name="Percent 2 2 5 4 2 2 4" xfId="14627"/>
    <cellStyle name="Percent 2 2 5 4 2 3" xfId="14628"/>
    <cellStyle name="Percent 2 2 5 4 2 3 2" xfId="14629"/>
    <cellStyle name="Percent 2 2 5 4 2 3 3" xfId="14630"/>
    <cellStyle name="Percent 2 2 5 4 2 3 4" xfId="14631"/>
    <cellStyle name="Percent 2 2 5 4 2 4" xfId="14632"/>
    <cellStyle name="Percent 2 2 5 4 2 5" xfId="14633"/>
    <cellStyle name="Percent 2 2 5 4 2 6" xfId="14634"/>
    <cellStyle name="Percent 2 2 5 4 3" xfId="14635"/>
    <cellStyle name="Percent 2 2 5 4 3 2" xfId="14636"/>
    <cellStyle name="Percent 2 2 5 4 3 2 2" xfId="14637"/>
    <cellStyle name="Percent 2 2 5 4 3 2 3" xfId="14638"/>
    <cellStyle name="Percent 2 2 5 4 3 2 4" xfId="14639"/>
    <cellStyle name="Percent 2 2 5 4 3 3" xfId="14640"/>
    <cellStyle name="Percent 2 2 5 4 3 3 2" xfId="14641"/>
    <cellStyle name="Percent 2 2 5 4 3 3 3" xfId="14642"/>
    <cellStyle name="Percent 2 2 5 4 3 3 4" xfId="14643"/>
    <cellStyle name="Percent 2 2 5 4 3 4" xfId="14644"/>
    <cellStyle name="Percent 2 2 5 4 3 5" xfId="14645"/>
    <cellStyle name="Percent 2 2 5 4 3 6" xfId="14646"/>
    <cellStyle name="Percent 2 2 5 4 4" xfId="14647"/>
    <cellStyle name="Percent 2 2 5 4 4 2" xfId="14648"/>
    <cellStyle name="Percent 2 2 5 4 4 3" xfId="14649"/>
    <cellStyle name="Percent 2 2 5 4 4 4" xfId="14650"/>
    <cellStyle name="Percent 2 2 5 4 5" xfId="14651"/>
    <cellStyle name="Percent 2 2 5 4 5 2" xfId="14652"/>
    <cellStyle name="Percent 2 2 5 4 5 3" xfId="14653"/>
    <cellStyle name="Percent 2 2 5 4 5 4" xfId="14654"/>
    <cellStyle name="Percent 2 2 5 4 6" xfId="14655"/>
    <cellStyle name="Percent 2 2 5 4 7" xfId="14656"/>
    <cellStyle name="Percent 2 2 5 4 8" xfId="14657"/>
    <cellStyle name="Percent 2 2 5 5" xfId="14658"/>
    <cellStyle name="Percent 2 2 5 5 2" xfId="14659"/>
    <cellStyle name="Percent 2 2 5 5 2 2" xfId="14660"/>
    <cellStyle name="Percent 2 2 5 5 2 2 2" xfId="14661"/>
    <cellStyle name="Percent 2 2 5 5 2 2 3" xfId="14662"/>
    <cellStyle name="Percent 2 2 5 5 2 2 4" xfId="14663"/>
    <cellStyle name="Percent 2 2 5 5 2 3" xfId="14664"/>
    <cellStyle name="Percent 2 2 5 5 2 3 2" xfId="14665"/>
    <cellStyle name="Percent 2 2 5 5 2 3 3" xfId="14666"/>
    <cellStyle name="Percent 2 2 5 5 2 3 4" xfId="14667"/>
    <cellStyle name="Percent 2 2 5 5 2 4" xfId="14668"/>
    <cellStyle name="Percent 2 2 5 5 2 5" xfId="14669"/>
    <cellStyle name="Percent 2 2 5 5 2 6" xfId="14670"/>
    <cellStyle name="Percent 2 2 5 5 3" xfId="14671"/>
    <cellStyle name="Percent 2 2 5 5 3 2" xfId="14672"/>
    <cellStyle name="Percent 2 2 5 5 3 2 2" xfId="14673"/>
    <cellStyle name="Percent 2 2 5 5 3 2 3" xfId="14674"/>
    <cellStyle name="Percent 2 2 5 5 3 2 4" xfId="14675"/>
    <cellStyle name="Percent 2 2 5 5 3 3" xfId="14676"/>
    <cellStyle name="Percent 2 2 5 5 3 3 2" xfId="14677"/>
    <cellStyle name="Percent 2 2 5 5 3 3 3" xfId="14678"/>
    <cellStyle name="Percent 2 2 5 5 3 3 4" xfId="14679"/>
    <cellStyle name="Percent 2 2 5 5 3 4" xfId="14680"/>
    <cellStyle name="Percent 2 2 5 5 3 5" xfId="14681"/>
    <cellStyle name="Percent 2 2 5 5 3 6" xfId="14682"/>
    <cellStyle name="Percent 2 2 5 5 4" xfId="14683"/>
    <cellStyle name="Percent 2 2 5 5 4 2" xfId="14684"/>
    <cellStyle name="Percent 2 2 5 5 4 3" xfId="14685"/>
    <cellStyle name="Percent 2 2 5 5 4 4" xfId="14686"/>
    <cellStyle name="Percent 2 2 5 5 5" xfId="14687"/>
    <cellStyle name="Percent 2 2 5 5 5 2" xfId="14688"/>
    <cellStyle name="Percent 2 2 5 5 5 3" xfId="14689"/>
    <cellStyle name="Percent 2 2 5 5 5 4" xfId="14690"/>
    <cellStyle name="Percent 2 2 5 5 6" xfId="14691"/>
    <cellStyle name="Percent 2 2 5 5 7" xfId="14692"/>
    <cellStyle name="Percent 2 2 5 5 8" xfId="14693"/>
    <cellStyle name="Percent 2 2 5 6" xfId="14694"/>
    <cellStyle name="Percent 2 2 5 6 2" xfId="14695"/>
    <cellStyle name="Percent 2 2 5 6 2 2" xfId="14696"/>
    <cellStyle name="Percent 2 2 5 6 2 3" xfId="14697"/>
    <cellStyle name="Percent 2 2 5 6 2 4" xfId="14698"/>
    <cellStyle name="Percent 2 2 5 6 3" xfId="14699"/>
    <cellStyle name="Percent 2 2 5 6 3 2" xfId="14700"/>
    <cellStyle name="Percent 2 2 5 6 3 3" xfId="14701"/>
    <cellStyle name="Percent 2 2 5 6 3 4" xfId="14702"/>
    <cellStyle name="Percent 2 2 5 6 4" xfId="14703"/>
    <cellStyle name="Percent 2 2 5 6 5" xfId="14704"/>
    <cellStyle name="Percent 2 2 5 6 6" xfId="14705"/>
    <cellStyle name="Percent 2 2 5 7" xfId="14706"/>
    <cellStyle name="Percent 2 2 5 7 2" xfId="14707"/>
    <cellStyle name="Percent 2 2 5 7 2 2" xfId="14708"/>
    <cellStyle name="Percent 2 2 5 7 2 3" xfId="14709"/>
    <cellStyle name="Percent 2 2 5 7 2 4" xfId="14710"/>
    <cellStyle name="Percent 2 2 5 7 3" xfId="14711"/>
    <cellStyle name="Percent 2 2 5 7 3 2" xfId="14712"/>
    <cellStyle name="Percent 2 2 5 7 3 3" xfId="14713"/>
    <cellStyle name="Percent 2 2 5 7 3 4" xfId="14714"/>
    <cellStyle name="Percent 2 2 5 7 4" xfId="14715"/>
    <cellStyle name="Percent 2 2 5 7 5" xfId="14716"/>
    <cellStyle name="Percent 2 2 5 7 6" xfId="14717"/>
    <cellStyle name="Percent 2 2 5 8" xfId="14718"/>
    <cellStyle name="Percent 2 2 5 8 2" xfId="14719"/>
    <cellStyle name="Percent 2 2 5 8 3" xfId="14720"/>
    <cellStyle name="Percent 2 2 5 8 4" xfId="14721"/>
    <cellStyle name="Percent 2 2 5 9" xfId="14722"/>
    <cellStyle name="Percent 2 2 5 9 2" xfId="14723"/>
    <cellStyle name="Percent 2 2 5 9 3" xfId="14724"/>
    <cellStyle name="Percent 2 2 5 9 4" xfId="14725"/>
    <cellStyle name="Percent 2 2 6" xfId="14726"/>
    <cellStyle name="Percent 2 2 6 10" xfId="14727"/>
    <cellStyle name="Percent 2 2 6 2" xfId="14728"/>
    <cellStyle name="Percent 2 2 6 2 2" xfId="14729"/>
    <cellStyle name="Percent 2 2 6 2 2 2" xfId="14730"/>
    <cellStyle name="Percent 2 2 6 2 2 2 2" xfId="14731"/>
    <cellStyle name="Percent 2 2 6 2 2 2 3" xfId="14732"/>
    <cellStyle name="Percent 2 2 6 2 2 2 4" xfId="14733"/>
    <cellStyle name="Percent 2 2 6 2 2 3" xfId="14734"/>
    <cellStyle name="Percent 2 2 6 2 2 3 2" xfId="14735"/>
    <cellStyle name="Percent 2 2 6 2 2 3 3" xfId="14736"/>
    <cellStyle name="Percent 2 2 6 2 2 3 4" xfId="14737"/>
    <cellStyle name="Percent 2 2 6 2 2 4" xfId="14738"/>
    <cellStyle name="Percent 2 2 6 2 2 5" xfId="14739"/>
    <cellStyle name="Percent 2 2 6 2 2 6" xfId="14740"/>
    <cellStyle name="Percent 2 2 6 2 3" xfId="14741"/>
    <cellStyle name="Percent 2 2 6 2 3 2" xfId="14742"/>
    <cellStyle name="Percent 2 2 6 2 3 2 2" xfId="14743"/>
    <cellStyle name="Percent 2 2 6 2 3 2 3" xfId="14744"/>
    <cellStyle name="Percent 2 2 6 2 3 2 4" xfId="14745"/>
    <cellStyle name="Percent 2 2 6 2 3 3" xfId="14746"/>
    <cellStyle name="Percent 2 2 6 2 3 3 2" xfId="14747"/>
    <cellStyle name="Percent 2 2 6 2 3 3 3" xfId="14748"/>
    <cellStyle name="Percent 2 2 6 2 3 3 4" xfId="14749"/>
    <cellStyle name="Percent 2 2 6 2 3 4" xfId="14750"/>
    <cellStyle name="Percent 2 2 6 2 3 5" xfId="14751"/>
    <cellStyle name="Percent 2 2 6 2 3 6" xfId="14752"/>
    <cellStyle name="Percent 2 2 6 2 4" xfId="14753"/>
    <cellStyle name="Percent 2 2 6 2 4 2" xfId="14754"/>
    <cellStyle name="Percent 2 2 6 2 4 3" xfId="14755"/>
    <cellStyle name="Percent 2 2 6 2 4 4" xfId="14756"/>
    <cellStyle name="Percent 2 2 6 2 5" xfId="14757"/>
    <cellStyle name="Percent 2 2 6 2 5 2" xfId="14758"/>
    <cellStyle name="Percent 2 2 6 2 5 3" xfId="14759"/>
    <cellStyle name="Percent 2 2 6 2 5 4" xfId="14760"/>
    <cellStyle name="Percent 2 2 6 2 6" xfId="14761"/>
    <cellStyle name="Percent 2 2 6 2 7" xfId="14762"/>
    <cellStyle name="Percent 2 2 6 2 8" xfId="14763"/>
    <cellStyle name="Percent 2 2 6 3" xfId="14764"/>
    <cellStyle name="Percent 2 2 6 3 2" xfId="14765"/>
    <cellStyle name="Percent 2 2 6 3 2 2" xfId="14766"/>
    <cellStyle name="Percent 2 2 6 3 2 2 2" xfId="14767"/>
    <cellStyle name="Percent 2 2 6 3 2 2 3" xfId="14768"/>
    <cellStyle name="Percent 2 2 6 3 2 2 4" xfId="14769"/>
    <cellStyle name="Percent 2 2 6 3 2 3" xfId="14770"/>
    <cellStyle name="Percent 2 2 6 3 2 3 2" xfId="14771"/>
    <cellStyle name="Percent 2 2 6 3 2 3 3" xfId="14772"/>
    <cellStyle name="Percent 2 2 6 3 2 3 4" xfId="14773"/>
    <cellStyle name="Percent 2 2 6 3 2 4" xfId="14774"/>
    <cellStyle name="Percent 2 2 6 3 2 5" xfId="14775"/>
    <cellStyle name="Percent 2 2 6 3 2 6" xfId="14776"/>
    <cellStyle name="Percent 2 2 6 3 3" xfId="14777"/>
    <cellStyle name="Percent 2 2 6 3 3 2" xfId="14778"/>
    <cellStyle name="Percent 2 2 6 3 3 2 2" xfId="14779"/>
    <cellStyle name="Percent 2 2 6 3 3 2 3" xfId="14780"/>
    <cellStyle name="Percent 2 2 6 3 3 2 4" xfId="14781"/>
    <cellStyle name="Percent 2 2 6 3 3 3" xfId="14782"/>
    <cellStyle name="Percent 2 2 6 3 3 3 2" xfId="14783"/>
    <cellStyle name="Percent 2 2 6 3 3 3 3" xfId="14784"/>
    <cellStyle name="Percent 2 2 6 3 3 3 4" xfId="14785"/>
    <cellStyle name="Percent 2 2 6 3 3 4" xfId="14786"/>
    <cellStyle name="Percent 2 2 6 3 3 5" xfId="14787"/>
    <cellStyle name="Percent 2 2 6 3 3 6" xfId="14788"/>
    <cellStyle name="Percent 2 2 6 3 4" xfId="14789"/>
    <cellStyle name="Percent 2 2 6 3 4 2" xfId="14790"/>
    <cellStyle name="Percent 2 2 6 3 4 3" xfId="14791"/>
    <cellStyle name="Percent 2 2 6 3 4 4" xfId="14792"/>
    <cellStyle name="Percent 2 2 6 3 5" xfId="14793"/>
    <cellStyle name="Percent 2 2 6 3 5 2" xfId="14794"/>
    <cellStyle name="Percent 2 2 6 3 5 3" xfId="14795"/>
    <cellStyle name="Percent 2 2 6 3 5 4" xfId="14796"/>
    <cellStyle name="Percent 2 2 6 3 6" xfId="14797"/>
    <cellStyle name="Percent 2 2 6 3 7" xfId="14798"/>
    <cellStyle name="Percent 2 2 6 3 8" xfId="14799"/>
    <cellStyle name="Percent 2 2 6 4" xfId="14800"/>
    <cellStyle name="Percent 2 2 6 4 2" xfId="14801"/>
    <cellStyle name="Percent 2 2 6 4 2 2" xfId="14802"/>
    <cellStyle name="Percent 2 2 6 4 2 3" xfId="14803"/>
    <cellStyle name="Percent 2 2 6 4 2 4" xfId="14804"/>
    <cellStyle name="Percent 2 2 6 4 3" xfId="14805"/>
    <cellStyle name="Percent 2 2 6 4 3 2" xfId="14806"/>
    <cellStyle name="Percent 2 2 6 4 3 3" xfId="14807"/>
    <cellStyle name="Percent 2 2 6 4 3 4" xfId="14808"/>
    <cellStyle name="Percent 2 2 6 4 4" xfId="14809"/>
    <cellStyle name="Percent 2 2 6 4 5" xfId="14810"/>
    <cellStyle name="Percent 2 2 6 4 6" xfId="14811"/>
    <cellStyle name="Percent 2 2 6 5" xfId="14812"/>
    <cellStyle name="Percent 2 2 6 5 2" xfId="14813"/>
    <cellStyle name="Percent 2 2 6 5 2 2" xfId="14814"/>
    <cellStyle name="Percent 2 2 6 5 2 3" xfId="14815"/>
    <cellStyle name="Percent 2 2 6 5 2 4" xfId="14816"/>
    <cellStyle name="Percent 2 2 6 5 3" xfId="14817"/>
    <cellStyle name="Percent 2 2 6 5 3 2" xfId="14818"/>
    <cellStyle name="Percent 2 2 6 5 3 3" xfId="14819"/>
    <cellStyle name="Percent 2 2 6 5 3 4" xfId="14820"/>
    <cellStyle name="Percent 2 2 6 5 4" xfId="14821"/>
    <cellStyle name="Percent 2 2 6 5 5" xfId="14822"/>
    <cellStyle name="Percent 2 2 6 5 6" xfId="14823"/>
    <cellStyle name="Percent 2 2 6 6" xfId="14824"/>
    <cellStyle name="Percent 2 2 6 6 2" xfId="14825"/>
    <cellStyle name="Percent 2 2 6 6 3" xfId="14826"/>
    <cellStyle name="Percent 2 2 6 6 4" xfId="14827"/>
    <cellStyle name="Percent 2 2 6 7" xfId="14828"/>
    <cellStyle name="Percent 2 2 6 7 2" xfId="14829"/>
    <cellStyle name="Percent 2 2 6 7 3" xfId="14830"/>
    <cellStyle name="Percent 2 2 6 7 4" xfId="14831"/>
    <cellStyle name="Percent 2 2 6 8" xfId="14832"/>
    <cellStyle name="Percent 2 2 6 9" xfId="14833"/>
    <cellStyle name="Percent 2 2 7" xfId="14834"/>
    <cellStyle name="Percent 2 2 7 2" xfId="14835"/>
    <cellStyle name="Percent 2 2 7 2 2" xfId="14836"/>
    <cellStyle name="Percent 2 2 7 2 2 2" xfId="14837"/>
    <cellStyle name="Percent 2 2 7 2 2 3" xfId="14838"/>
    <cellStyle name="Percent 2 2 7 2 2 4" xfId="14839"/>
    <cellStyle name="Percent 2 2 7 2 3" xfId="14840"/>
    <cellStyle name="Percent 2 2 7 2 3 2" xfId="14841"/>
    <cellStyle name="Percent 2 2 7 2 3 3" xfId="14842"/>
    <cellStyle name="Percent 2 2 7 2 3 4" xfId="14843"/>
    <cellStyle name="Percent 2 2 7 2 4" xfId="14844"/>
    <cellStyle name="Percent 2 2 7 2 5" xfId="14845"/>
    <cellStyle name="Percent 2 2 7 2 6" xfId="14846"/>
    <cellStyle name="Percent 2 2 7 3" xfId="14847"/>
    <cellStyle name="Percent 2 2 7 3 2" xfId="14848"/>
    <cellStyle name="Percent 2 2 7 3 2 2" xfId="14849"/>
    <cellStyle name="Percent 2 2 7 3 2 3" xfId="14850"/>
    <cellStyle name="Percent 2 2 7 3 2 4" xfId="14851"/>
    <cellStyle name="Percent 2 2 7 3 3" xfId="14852"/>
    <cellStyle name="Percent 2 2 7 3 3 2" xfId="14853"/>
    <cellStyle name="Percent 2 2 7 3 3 3" xfId="14854"/>
    <cellStyle name="Percent 2 2 7 3 3 4" xfId="14855"/>
    <cellStyle name="Percent 2 2 7 3 4" xfId="14856"/>
    <cellStyle name="Percent 2 2 7 3 5" xfId="14857"/>
    <cellStyle name="Percent 2 2 7 3 6" xfId="14858"/>
    <cellStyle name="Percent 2 2 7 4" xfId="14859"/>
    <cellStyle name="Percent 2 2 7 4 2" xfId="14860"/>
    <cellStyle name="Percent 2 2 7 4 3" xfId="14861"/>
    <cellStyle name="Percent 2 2 7 4 4" xfId="14862"/>
    <cellStyle name="Percent 2 2 7 5" xfId="14863"/>
    <cellStyle name="Percent 2 2 7 5 2" xfId="14864"/>
    <cellStyle name="Percent 2 2 7 5 3" xfId="14865"/>
    <cellStyle name="Percent 2 2 7 5 4" xfId="14866"/>
    <cellStyle name="Percent 2 2 7 6" xfId="14867"/>
    <cellStyle name="Percent 2 2 7 7" xfId="14868"/>
    <cellStyle name="Percent 2 2 7 8" xfId="14869"/>
    <cellStyle name="Percent 2 2 8" xfId="14870"/>
    <cellStyle name="Percent 2 2 8 2" xfId="14871"/>
    <cellStyle name="Percent 2 2 8 2 2" xfId="14872"/>
    <cellStyle name="Percent 2 2 8 2 2 2" xfId="14873"/>
    <cellStyle name="Percent 2 2 8 2 2 3" xfId="14874"/>
    <cellStyle name="Percent 2 2 8 2 2 4" xfId="14875"/>
    <cellStyle name="Percent 2 2 8 2 3" xfId="14876"/>
    <cellStyle name="Percent 2 2 8 2 3 2" xfId="14877"/>
    <cellStyle name="Percent 2 2 8 2 3 3" xfId="14878"/>
    <cellStyle name="Percent 2 2 8 2 3 4" xfId="14879"/>
    <cellStyle name="Percent 2 2 8 2 4" xfId="14880"/>
    <cellStyle name="Percent 2 2 8 2 5" xfId="14881"/>
    <cellStyle name="Percent 2 2 8 2 6" xfId="14882"/>
    <cellStyle name="Percent 2 2 8 3" xfId="14883"/>
    <cellStyle name="Percent 2 2 8 3 2" xfId="14884"/>
    <cellStyle name="Percent 2 2 8 3 2 2" xfId="14885"/>
    <cellStyle name="Percent 2 2 8 3 2 3" xfId="14886"/>
    <cellStyle name="Percent 2 2 8 3 2 4" xfId="14887"/>
    <cellStyle name="Percent 2 2 8 3 3" xfId="14888"/>
    <cellStyle name="Percent 2 2 8 3 3 2" xfId="14889"/>
    <cellStyle name="Percent 2 2 8 3 3 3" xfId="14890"/>
    <cellStyle name="Percent 2 2 8 3 3 4" xfId="14891"/>
    <cellStyle name="Percent 2 2 8 3 4" xfId="14892"/>
    <cellStyle name="Percent 2 2 8 3 5" xfId="14893"/>
    <cellStyle name="Percent 2 2 8 3 6" xfId="14894"/>
    <cellStyle name="Percent 2 2 8 4" xfId="14895"/>
    <cellStyle name="Percent 2 2 8 4 2" xfId="14896"/>
    <cellStyle name="Percent 2 2 8 4 3" xfId="14897"/>
    <cellStyle name="Percent 2 2 8 4 4" xfId="14898"/>
    <cellStyle name="Percent 2 2 8 5" xfId="14899"/>
    <cellStyle name="Percent 2 2 8 5 2" xfId="14900"/>
    <cellStyle name="Percent 2 2 8 5 3" xfId="14901"/>
    <cellStyle name="Percent 2 2 8 5 4" xfId="14902"/>
    <cellStyle name="Percent 2 2 8 6" xfId="14903"/>
    <cellStyle name="Percent 2 2 8 7" xfId="14904"/>
    <cellStyle name="Percent 2 2 8 8" xfId="14905"/>
    <cellStyle name="Percent 2 2 9" xfId="14906"/>
    <cellStyle name="Percent 2 2 9 2" xfId="14907"/>
    <cellStyle name="Percent 2 2 9 2 2" xfId="14908"/>
    <cellStyle name="Percent 2 2 9 2 2 2" xfId="14909"/>
    <cellStyle name="Percent 2 2 9 2 2 3" xfId="14910"/>
    <cellStyle name="Percent 2 2 9 2 2 4" xfId="14911"/>
    <cellStyle name="Percent 2 2 9 2 3" xfId="14912"/>
    <cellStyle name="Percent 2 2 9 2 3 2" xfId="14913"/>
    <cellStyle name="Percent 2 2 9 2 3 3" xfId="14914"/>
    <cellStyle name="Percent 2 2 9 2 3 4" xfId="14915"/>
    <cellStyle name="Percent 2 2 9 2 4" xfId="14916"/>
    <cellStyle name="Percent 2 2 9 2 5" xfId="14917"/>
    <cellStyle name="Percent 2 2 9 2 6" xfId="14918"/>
    <cellStyle name="Percent 2 2 9 3" xfId="14919"/>
    <cellStyle name="Percent 2 2 9 3 2" xfId="14920"/>
    <cellStyle name="Percent 2 2 9 3 2 2" xfId="14921"/>
    <cellStyle name="Percent 2 2 9 3 2 3" xfId="14922"/>
    <cellStyle name="Percent 2 2 9 3 2 4" xfId="14923"/>
    <cellStyle name="Percent 2 2 9 3 3" xfId="14924"/>
    <cellStyle name="Percent 2 2 9 3 3 2" xfId="14925"/>
    <cellStyle name="Percent 2 2 9 3 3 3" xfId="14926"/>
    <cellStyle name="Percent 2 2 9 3 3 4" xfId="14927"/>
    <cellStyle name="Percent 2 2 9 3 4" xfId="14928"/>
    <cellStyle name="Percent 2 2 9 3 5" xfId="14929"/>
    <cellStyle name="Percent 2 2 9 3 6" xfId="14930"/>
    <cellStyle name="Percent 2 2 9 4" xfId="14931"/>
    <cellStyle name="Percent 2 2 9 4 2" xfId="14932"/>
    <cellStyle name="Percent 2 2 9 4 3" xfId="14933"/>
    <cellStyle name="Percent 2 2 9 4 4" xfId="14934"/>
    <cellStyle name="Percent 2 2 9 5" xfId="14935"/>
    <cellStyle name="Percent 2 2 9 5 2" xfId="14936"/>
    <cellStyle name="Percent 2 2 9 5 3" xfId="14937"/>
    <cellStyle name="Percent 2 2 9 5 4" xfId="14938"/>
    <cellStyle name="Percent 2 2 9 6" xfId="14939"/>
    <cellStyle name="Percent 2 2 9 7" xfId="14940"/>
    <cellStyle name="Percent 2 2 9 8" xfId="14941"/>
    <cellStyle name="Percent 2 20" xfId="14942"/>
    <cellStyle name="Percent 2 21" xfId="14943"/>
    <cellStyle name="Percent 2 22" xfId="14944"/>
    <cellStyle name="Percent 2 23" xfId="14945"/>
    <cellStyle name="Percent 2 3" xfId="14946"/>
    <cellStyle name="Percent 2 3 10" xfId="14947"/>
    <cellStyle name="Percent 2 3 10 2" xfId="14948"/>
    <cellStyle name="Percent 2 3 10 2 2" xfId="14949"/>
    <cellStyle name="Percent 2 3 10 2 3" xfId="14950"/>
    <cellStyle name="Percent 2 3 10 2 4" xfId="14951"/>
    <cellStyle name="Percent 2 3 10 3" xfId="14952"/>
    <cellStyle name="Percent 2 3 10 3 2" xfId="14953"/>
    <cellStyle name="Percent 2 3 10 3 3" xfId="14954"/>
    <cellStyle name="Percent 2 3 10 3 4" xfId="14955"/>
    <cellStyle name="Percent 2 3 10 4" xfId="14956"/>
    <cellStyle name="Percent 2 3 10 5" xfId="14957"/>
    <cellStyle name="Percent 2 3 10 6" xfId="14958"/>
    <cellStyle name="Percent 2 3 11" xfId="14959"/>
    <cellStyle name="Percent 2 3 11 2" xfId="14960"/>
    <cellStyle name="Percent 2 3 11 2 2" xfId="14961"/>
    <cellStyle name="Percent 2 3 11 2 3" xfId="14962"/>
    <cellStyle name="Percent 2 3 11 2 4" xfId="14963"/>
    <cellStyle name="Percent 2 3 11 3" xfId="14964"/>
    <cellStyle name="Percent 2 3 11 3 2" xfId="14965"/>
    <cellStyle name="Percent 2 3 11 3 3" xfId="14966"/>
    <cellStyle name="Percent 2 3 11 3 4" xfId="14967"/>
    <cellStyle name="Percent 2 3 11 4" xfId="14968"/>
    <cellStyle name="Percent 2 3 11 5" xfId="14969"/>
    <cellStyle name="Percent 2 3 11 6" xfId="14970"/>
    <cellStyle name="Percent 2 3 12" xfId="14971"/>
    <cellStyle name="Percent 2 3 12 2" xfId="14972"/>
    <cellStyle name="Percent 2 3 12 3" xfId="14973"/>
    <cellStyle name="Percent 2 3 12 4" xfId="14974"/>
    <cellStyle name="Percent 2 3 13" xfId="14975"/>
    <cellStyle name="Percent 2 3 13 2" xfId="14976"/>
    <cellStyle name="Percent 2 3 13 3" xfId="14977"/>
    <cellStyle name="Percent 2 3 13 4" xfId="14978"/>
    <cellStyle name="Percent 2 3 14" xfId="14979"/>
    <cellStyle name="Percent 2 3 14 2" xfId="14980"/>
    <cellStyle name="Percent 2 3 14 3" xfId="14981"/>
    <cellStyle name="Percent 2 3 14 4" xfId="14982"/>
    <cellStyle name="Percent 2 3 14 5" xfId="14983"/>
    <cellStyle name="Percent 2 3 15" xfId="14984"/>
    <cellStyle name="Percent 2 3 16" xfId="14985"/>
    <cellStyle name="Percent 2 3 17" xfId="14986"/>
    <cellStyle name="Percent 2 3 18" xfId="14987"/>
    <cellStyle name="Percent 2 3 19" xfId="14988"/>
    <cellStyle name="Percent 2 3 2" xfId="14989"/>
    <cellStyle name="Percent 2 3 2 10" xfId="14990"/>
    <cellStyle name="Percent 2 3 2 10 2" xfId="14991"/>
    <cellStyle name="Percent 2 3 2 10 3" xfId="14992"/>
    <cellStyle name="Percent 2 3 2 10 4" xfId="14993"/>
    <cellStyle name="Percent 2 3 2 11" xfId="14994"/>
    <cellStyle name="Percent 2 3 2 11 2" xfId="14995"/>
    <cellStyle name="Percent 2 3 2 11 3" xfId="14996"/>
    <cellStyle name="Percent 2 3 2 11 4" xfId="14997"/>
    <cellStyle name="Percent 2 3 2 12" xfId="14998"/>
    <cellStyle name="Percent 2 3 2 12 2" xfId="14999"/>
    <cellStyle name="Percent 2 3 2 12 3" xfId="15000"/>
    <cellStyle name="Percent 2 3 2 12 4" xfId="15001"/>
    <cellStyle name="Percent 2 3 2 12 5" xfId="15002"/>
    <cellStyle name="Percent 2 3 2 13" xfId="15003"/>
    <cellStyle name="Percent 2 3 2 14" xfId="15004"/>
    <cellStyle name="Percent 2 3 2 15" xfId="15005"/>
    <cellStyle name="Percent 2 3 2 16" xfId="15006"/>
    <cellStyle name="Percent 2 3 2 17" xfId="15007"/>
    <cellStyle name="Percent 2 3 2 2" xfId="15008"/>
    <cellStyle name="Percent 2 3 2 2 10" xfId="15009"/>
    <cellStyle name="Percent 2 3 2 2 10 2" xfId="15010"/>
    <cellStyle name="Percent 2 3 2 2 10 3" xfId="15011"/>
    <cellStyle name="Percent 2 3 2 2 10 4" xfId="15012"/>
    <cellStyle name="Percent 2 3 2 2 11" xfId="15013"/>
    <cellStyle name="Percent 2 3 2 2 12" xfId="15014"/>
    <cellStyle name="Percent 2 3 2 2 13" xfId="15015"/>
    <cellStyle name="Percent 2 3 2 2 2" xfId="15016"/>
    <cellStyle name="Percent 2 3 2 2 2 10" xfId="15017"/>
    <cellStyle name="Percent 2 3 2 2 2 11" xfId="15018"/>
    <cellStyle name="Percent 2 3 2 2 2 12" xfId="15019"/>
    <cellStyle name="Percent 2 3 2 2 2 2" xfId="15020"/>
    <cellStyle name="Percent 2 3 2 2 2 2 10" xfId="15021"/>
    <cellStyle name="Percent 2 3 2 2 2 2 2" xfId="15022"/>
    <cellStyle name="Percent 2 3 2 2 2 2 2 2" xfId="15023"/>
    <cellStyle name="Percent 2 3 2 2 2 2 2 2 2" xfId="15024"/>
    <cellStyle name="Percent 2 3 2 2 2 2 2 2 2 2" xfId="15025"/>
    <cellStyle name="Percent 2 3 2 2 2 2 2 2 2 3" xfId="15026"/>
    <cellStyle name="Percent 2 3 2 2 2 2 2 2 2 4" xfId="15027"/>
    <cellStyle name="Percent 2 3 2 2 2 2 2 2 3" xfId="15028"/>
    <cellStyle name="Percent 2 3 2 2 2 2 2 2 3 2" xfId="15029"/>
    <cellStyle name="Percent 2 3 2 2 2 2 2 2 3 3" xfId="15030"/>
    <cellStyle name="Percent 2 3 2 2 2 2 2 2 3 4" xfId="15031"/>
    <cellStyle name="Percent 2 3 2 2 2 2 2 2 4" xfId="15032"/>
    <cellStyle name="Percent 2 3 2 2 2 2 2 2 5" xfId="15033"/>
    <cellStyle name="Percent 2 3 2 2 2 2 2 2 6" xfId="15034"/>
    <cellStyle name="Percent 2 3 2 2 2 2 2 3" xfId="15035"/>
    <cellStyle name="Percent 2 3 2 2 2 2 2 3 2" xfId="15036"/>
    <cellStyle name="Percent 2 3 2 2 2 2 2 3 2 2" xfId="15037"/>
    <cellStyle name="Percent 2 3 2 2 2 2 2 3 2 3" xfId="15038"/>
    <cellStyle name="Percent 2 3 2 2 2 2 2 3 2 4" xfId="15039"/>
    <cellStyle name="Percent 2 3 2 2 2 2 2 3 3" xfId="15040"/>
    <cellStyle name="Percent 2 3 2 2 2 2 2 3 3 2" xfId="15041"/>
    <cellStyle name="Percent 2 3 2 2 2 2 2 3 3 3" xfId="15042"/>
    <cellStyle name="Percent 2 3 2 2 2 2 2 3 3 4" xfId="15043"/>
    <cellStyle name="Percent 2 3 2 2 2 2 2 3 4" xfId="15044"/>
    <cellStyle name="Percent 2 3 2 2 2 2 2 3 5" xfId="15045"/>
    <cellStyle name="Percent 2 3 2 2 2 2 2 3 6" xfId="15046"/>
    <cellStyle name="Percent 2 3 2 2 2 2 2 4" xfId="15047"/>
    <cellStyle name="Percent 2 3 2 2 2 2 2 4 2" xfId="15048"/>
    <cellStyle name="Percent 2 3 2 2 2 2 2 4 3" xfId="15049"/>
    <cellStyle name="Percent 2 3 2 2 2 2 2 4 4" xfId="15050"/>
    <cellStyle name="Percent 2 3 2 2 2 2 2 5" xfId="15051"/>
    <cellStyle name="Percent 2 3 2 2 2 2 2 5 2" xfId="15052"/>
    <cellStyle name="Percent 2 3 2 2 2 2 2 5 3" xfId="15053"/>
    <cellStyle name="Percent 2 3 2 2 2 2 2 5 4" xfId="15054"/>
    <cellStyle name="Percent 2 3 2 2 2 2 2 6" xfId="15055"/>
    <cellStyle name="Percent 2 3 2 2 2 2 2 7" xfId="15056"/>
    <cellStyle name="Percent 2 3 2 2 2 2 2 8" xfId="15057"/>
    <cellStyle name="Percent 2 3 2 2 2 2 3" xfId="15058"/>
    <cellStyle name="Percent 2 3 2 2 2 2 3 2" xfId="15059"/>
    <cellStyle name="Percent 2 3 2 2 2 2 3 2 2" xfId="15060"/>
    <cellStyle name="Percent 2 3 2 2 2 2 3 2 2 2" xfId="15061"/>
    <cellStyle name="Percent 2 3 2 2 2 2 3 2 2 3" xfId="15062"/>
    <cellStyle name="Percent 2 3 2 2 2 2 3 2 2 4" xfId="15063"/>
    <cellStyle name="Percent 2 3 2 2 2 2 3 2 3" xfId="15064"/>
    <cellStyle name="Percent 2 3 2 2 2 2 3 2 3 2" xfId="15065"/>
    <cellStyle name="Percent 2 3 2 2 2 2 3 2 3 3" xfId="15066"/>
    <cellStyle name="Percent 2 3 2 2 2 2 3 2 3 4" xfId="15067"/>
    <cellStyle name="Percent 2 3 2 2 2 2 3 2 4" xfId="15068"/>
    <cellStyle name="Percent 2 3 2 2 2 2 3 2 5" xfId="15069"/>
    <cellStyle name="Percent 2 3 2 2 2 2 3 2 6" xfId="15070"/>
    <cellStyle name="Percent 2 3 2 2 2 2 3 3" xfId="15071"/>
    <cellStyle name="Percent 2 3 2 2 2 2 3 3 2" xfId="15072"/>
    <cellStyle name="Percent 2 3 2 2 2 2 3 3 2 2" xfId="15073"/>
    <cellStyle name="Percent 2 3 2 2 2 2 3 3 2 3" xfId="15074"/>
    <cellStyle name="Percent 2 3 2 2 2 2 3 3 2 4" xfId="15075"/>
    <cellStyle name="Percent 2 3 2 2 2 2 3 3 3" xfId="15076"/>
    <cellStyle name="Percent 2 3 2 2 2 2 3 3 3 2" xfId="15077"/>
    <cellStyle name="Percent 2 3 2 2 2 2 3 3 3 3" xfId="15078"/>
    <cellStyle name="Percent 2 3 2 2 2 2 3 3 3 4" xfId="15079"/>
    <cellStyle name="Percent 2 3 2 2 2 2 3 3 4" xfId="15080"/>
    <cellStyle name="Percent 2 3 2 2 2 2 3 3 5" xfId="15081"/>
    <cellStyle name="Percent 2 3 2 2 2 2 3 3 6" xfId="15082"/>
    <cellStyle name="Percent 2 3 2 2 2 2 3 4" xfId="15083"/>
    <cellStyle name="Percent 2 3 2 2 2 2 3 4 2" xfId="15084"/>
    <cellStyle name="Percent 2 3 2 2 2 2 3 4 3" xfId="15085"/>
    <cellStyle name="Percent 2 3 2 2 2 2 3 4 4" xfId="15086"/>
    <cellStyle name="Percent 2 3 2 2 2 2 3 5" xfId="15087"/>
    <cellStyle name="Percent 2 3 2 2 2 2 3 5 2" xfId="15088"/>
    <cellStyle name="Percent 2 3 2 2 2 2 3 5 3" xfId="15089"/>
    <cellStyle name="Percent 2 3 2 2 2 2 3 5 4" xfId="15090"/>
    <cellStyle name="Percent 2 3 2 2 2 2 3 6" xfId="15091"/>
    <cellStyle name="Percent 2 3 2 2 2 2 3 7" xfId="15092"/>
    <cellStyle name="Percent 2 3 2 2 2 2 3 8" xfId="15093"/>
    <cellStyle name="Percent 2 3 2 2 2 2 4" xfId="15094"/>
    <cellStyle name="Percent 2 3 2 2 2 2 4 2" xfId="15095"/>
    <cellStyle name="Percent 2 3 2 2 2 2 4 2 2" xfId="15096"/>
    <cellStyle name="Percent 2 3 2 2 2 2 4 2 3" xfId="15097"/>
    <cellStyle name="Percent 2 3 2 2 2 2 4 2 4" xfId="15098"/>
    <cellStyle name="Percent 2 3 2 2 2 2 4 3" xfId="15099"/>
    <cellStyle name="Percent 2 3 2 2 2 2 4 3 2" xfId="15100"/>
    <cellStyle name="Percent 2 3 2 2 2 2 4 3 3" xfId="15101"/>
    <cellStyle name="Percent 2 3 2 2 2 2 4 3 4" xfId="15102"/>
    <cellStyle name="Percent 2 3 2 2 2 2 4 4" xfId="15103"/>
    <cellStyle name="Percent 2 3 2 2 2 2 4 5" xfId="15104"/>
    <cellStyle name="Percent 2 3 2 2 2 2 4 6" xfId="15105"/>
    <cellStyle name="Percent 2 3 2 2 2 2 5" xfId="15106"/>
    <cellStyle name="Percent 2 3 2 2 2 2 5 2" xfId="15107"/>
    <cellStyle name="Percent 2 3 2 2 2 2 5 2 2" xfId="15108"/>
    <cellStyle name="Percent 2 3 2 2 2 2 5 2 3" xfId="15109"/>
    <cellStyle name="Percent 2 3 2 2 2 2 5 2 4" xfId="15110"/>
    <cellStyle name="Percent 2 3 2 2 2 2 5 3" xfId="15111"/>
    <cellStyle name="Percent 2 3 2 2 2 2 5 3 2" xfId="15112"/>
    <cellStyle name="Percent 2 3 2 2 2 2 5 3 3" xfId="15113"/>
    <cellStyle name="Percent 2 3 2 2 2 2 5 3 4" xfId="15114"/>
    <cellStyle name="Percent 2 3 2 2 2 2 5 4" xfId="15115"/>
    <cellStyle name="Percent 2 3 2 2 2 2 5 5" xfId="15116"/>
    <cellStyle name="Percent 2 3 2 2 2 2 5 6" xfId="15117"/>
    <cellStyle name="Percent 2 3 2 2 2 2 6" xfId="15118"/>
    <cellStyle name="Percent 2 3 2 2 2 2 6 2" xfId="15119"/>
    <cellStyle name="Percent 2 3 2 2 2 2 6 3" xfId="15120"/>
    <cellStyle name="Percent 2 3 2 2 2 2 6 4" xfId="15121"/>
    <cellStyle name="Percent 2 3 2 2 2 2 7" xfId="15122"/>
    <cellStyle name="Percent 2 3 2 2 2 2 7 2" xfId="15123"/>
    <cellStyle name="Percent 2 3 2 2 2 2 7 3" xfId="15124"/>
    <cellStyle name="Percent 2 3 2 2 2 2 7 4" xfId="15125"/>
    <cellStyle name="Percent 2 3 2 2 2 2 8" xfId="15126"/>
    <cellStyle name="Percent 2 3 2 2 2 2 9" xfId="15127"/>
    <cellStyle name="Percent 2 3 2 2 2 3" xfId="15128"/>
    <cellStyle name="Percent 2 3 2 2 2 3 2" xfId="15129"/>
    <cellStyle name="Percent 2 3 2 2 2 3 2 2" xfId="15130"/>
    <cellStyle name="Percent 2 3 2 2 2 3 2 2 2" xfId="15131"/>
    <cellStyle name="Percent 2 3 2 2 2 3 2 2 3" xfId="15132"/>
    <cellStyle name="Percent 2 3 2 2 2 3 2 2 4" xfId="15133"/>
    <cellStyle name="Percent 2 3 2 2 2 3 2 3" xfId="15134"/>
    <cellStyle name="Percent 2 3 2 2 2 3 2 3 2" xfId="15135"/>
    <cellStyle name="Percent 2 3 2 2 2 3 2 3 3" xfId="15136"/>
    <cellStyle name="Percent 2 3 2 2 2 3 2 3 4" xfId="15137"/>
    <cellStyle name="Percent 2 3 2 2 2 3 2 4" xfId="15138"/>
    <cellStyle name="Percent 2 3 2 2 2 3 2 5" xfId="15139"/>
    <cellStyle name="Percent 2 3 2 2 2 3 2 6" xfId="15140"/>
    <cellStyle name="Percent 2 3 2 2 2 3 3" xfId="15141"/>
    <cellStyle name="Percent 2 3 2 2 2 3 3 2" xfId="15142"/>
    <cellStyle name="Percent 2 3 2 2 2 3 3 2 2" xfId="15143"/>
    <cellStyle name="Percent 2 3 2 2 2 3 3 2 3" xfId="15144"/>
    <cellStyle name="Percent 2 3 2 2 2 3 3 2 4" xfId="15145"/>
    <cellStyle name="Percent 2 3 2 2 2 3 3 3" xfId="15146"/>
    <cellStyle name="Percent 2 3 2 2 2 3 3 3 2" xfId="15147"/>
    <cellStyle name="Percent 2 3 2 2 2 3 3 3 3" xfId="15148"/>
    <cellStyle name="Percent 2 3 2 2 2 3 3 3 4" xfId="15149"/>
    <cellStyle name="Percent 2 3 2 2 2 3 3 4" xfId="15150"/>
    <cellStyle name="Percent 2 3 2 2 2 3 3 5" xfId="15151"/>
    <cellStyle name="Percent 2 3 2 2 2 3 3 6" xfId="15152"/>
    <cellStyle name="Percent 2 3 2 2 2 3 4" xfId="15153"/>
    <cellStyle name="Percent 2 3 2 2 2 3 4 2" xfId="15154"/>
    <cellStyle name="Percent 2 3 2 2 2 3 4 3" xfId="15155"/>
    <cellStyle name="Percent 2 3 2 2 2 3 4 4" xfId="15156"/>
    <cellStyle name="Percent 2 3 2 2 2 3 5" xfId="15157"/>
    <cellStyle name="Percent 2 3 2 2 2 3 5 2" xfId="15158"/>
    <cellStyle name="Percent 2 3 2 2 2 3 5 3" xfId="15159"/>
    <cellStyle name="Percent 2 3 2 2 2 3 5 4" xfId="15160"/>
    <cellStyle name="Percent 2 3 2 2 2 3 6" xfId="15161"/>
    <cellStyle name="Percent 2 3 2 2 2 3 7" xfId="15162"/>
    <cellStyle name="Percent 2 3 2 2 2 3 8" xfId="15163"/>
    <cellStyle name="Percent 2 3 2 2 2 4" xfId="15164"/>
    <cellStyle name="Percent 2 3 2 2 2 4 2" xfId="15165"/>
    <cellStyle name="Percent 2 3 2 2 2 4 2 2" xfId="15166"/>
    <cellStyle name="Percent 2 3 2 2 2 4 2 2 2" xfId="15167"/>
    <cellStyle name="Percent 2 3 2 2 2 4 2 2 3" xfId="15168"/>
    <cellStyle name="Percent 2 3 2 2 2 4 2 2 4" xfId="15169"/>
    <cellStyle name="Percent 2 3 2 2 2 4 2 3" xfId="15170"/>
    <cellStyle name="Percent 2 3 2 2 2 4 2 3 2" xfId="15171"/>
    <cellStyle name="Percent 2 3 2 2 2 4 2 3 3" xfId="15172"/>
    <cellStyle name="Percent 2 3 2 2 2 4 2 3 4" xfId="15173"/>
    <cellStyle name="Percent 2 3 2 2 2 4 2 4" xfId="15174"/>
    <cellStyle name="Percent 2 3 2 2 2 4 2 5" xfId="15175"/>
    <cellStyle name="Percent 2 3 2 2 2 4 2 6" xfId="15176"/>
    <cellStyle name="Percent 2 3 2 2 2 4 3" xfId="15177"/>
    <cellStyle name="Percent 2 3 2 2 2 4 3 2" xfId="15178"/>
    <cellStyle name="Percent 2 3 2 2 2 4 3 2 2" xfId="15179"/>
    <cellStyle name="Percent 2 3 2 2 2 4 3 2 3" xfId="15180"/>
    <cellStyle name="Percent 2 3 2 2 2 4 3 2 4" xfId="15181"/>
    <cellStyle name="Percent 2 3 2 2 2 4 3 3" xfId="15182"/>
    <cellStyle name="Percent 2 3 2 2 2 4 3 3 2" xfId="15183"/>
    <cellStyle name="Percent 2 3 2 2 2 4 3 3 3" xfId="15184"/>
    <cellStyle name="Percent 2 3 2 2 2 4 3 3 4" xfId="15185"/>
    <cellStyle name="Percent 2 3 2 2 2 4 3 4" xfId="15186"/>
    <cellStyle name="Percent 2 3 2 2 2 4 3 5" xfId="15187"/>
    <cellStyle name="Percent 2 3 2 2 2 4 3 6" xfId="15188"/>
    <cellStyle name="Percent 2 3 2 2 2 4 4" xfId="15189"/>
    <cellStyle name="Percent 2 3 2 2 2 4 4 2" xfId="15190"/>
    <cellStyle name="Percent 2 3 2 2 2 4 4 3" xfId="15191"/>
    <cellStyle name="Percent 2 3 2 2 2 4 4 4" xfId="15192"/>
    <cellStyle name="Percent 2 3 2 2 2 4 5" xfId="15193"/>
    <cellStyle name="Percent 2 3 2 2 2 4 5 2" xfId="15194"/>
    <cellStyle name="Percent 2 3 2 2 2 4 5 3" xfId="15195"/>
    <cellStyle name="Percent 2 3 2 2 2 4 5 4" xfId="15196"/>
    <cellStyle name="Percent 2 3 2 2 2 4 6" xfId="15197"/>
    <cellStyle name="Percent 2 3 2 2 2 4 7" xfId="15198"/>
    <cellStyle name="Percent 2 3 2 2 2 4 8" xfId="15199"/>
    <cellStyle name="Percent 2 3 2 2 2 5" xfId="15200"/>
    <cellStyle name="Percent 2 3 2 2 2 5 2" xfId="15201"/>
    <cellStyle name="Percent 2 3 2 2 2 5 2 2" xfId="15202"/>
    <cellStyle name="Percent 2 3 2 2 2 5 2 2 2" xfId="15203"/>
    <cellStyle name="Percent 2 3 2 2 2 5 2 2 3" xfId="15204"/>
    <cellStyle name="Percent 2 3 2 2 2 5 2 2 4" xfId="15205"/>
    <cellStyle name="Percent 2 3 2 2 2 5 2 3" xfId="15206"/>
    <cellStyle name="Percent 2 3 2 2 2 5 2 3 2" xfId="15207"/>
    <cellStyle name="Percent 2 3 2 2 2 5 2 3 3" xfId="15208"/>
    <cellStyle name="Percent 2 3 2 2 2 5 2 3 4" xfId="15209"/>
    <cellStyle name="Percent 2 3 2 2 2 5 2 4" xfId="15210"/>
    <cellStyle name="Percent 2 3 2 2 2 5 2 5" xfId="15211"/>
    <cellStyle name="Percent 2 3 2 2 2 5 2 6" xfId="15212"/>
    <cellStyle name="Percent 2 3 2 2 2 5 3" xfId="15213"/>
    <cellStyle name="Percent 2 3 2 2 2 5 3 2" xfId="15214"/>
    <cellStyle name="Percent 2 3 2 2 2 5 3 2 2" xfId="15215"/>
    <cellStyle name="Percent 2 3 2 2 2 5 3 2 3" xfId="15216"/>
    <cellStyle name="Percent 2 3 2 2 2 5 3 2 4" xfId="15217"/>
    <cellStyle name="Percent 2 3 2 2 2 5 3 3" xfId="15218"/>
    <cellStyle name="Percent 2 3 2 2 2 5 3 3 2" xfId="15219"/>
    <cellStyle name="Percent 2 3 2 2 2 5 3 3 3" xfId="15220"/>
    <cellStyle name="Percent 2 3 2 2 2 5 3 3 4" xfId="15221"/>
    <cellStyle name="Percent 2 3 2 2 2 5 3 4" xfId="15222"/>
    <cellStyle name="Percent 2 3 2 2 2 5 3 5" xfId="15223"/>
    <cellStyle name="Percent 2 3 2 2 2 5 3 6" xfId="15224"/>
    <cellStyle name="Percent 2 3 2 2 2 5 4" xfId="15225"/>
    <cellStyle name="Percent 2 3 2 2 2 5 4 2" xfId="15226"/>
    <cellStyle name="Percent 2 3 2 2 2 5 4 3" xfId="15227"/>
    <cellStyle name="Percent 2 3 2 2 2 5 4 4" xfId="15228"/>
    <cellStyle name="Percent 2 3 2 2 2 5 5" xfId="15229"/>
    <cellStyle name="Percent 2 3 2 2 2 5 5 2" xfId="15230"/>
    <cellStyle name="Percent 2 3 2 2 2 5 5 3" xfId="15231"/>
    <cellStyle name="Percent 2 3 2 2 2 5 5 4" xfId="15232"/>
    <cellStyle name="Percent 2 3 2 2 2 5 6" xfId="15233"/>
    <cellStyle name="Percent 2 3 2 2 2 5 7" xfId="15234"/>
    <cellStyle name="Percent 2 3 2 2 2 5 8" xfId="15235"/>
    <cellStyle name="Percent 2 3 2 2 2 6" xfId="15236"/>
    <cellStyle name="Percent 2 3 2 2 2 6 2" xfId="15237"/>
    <cellStyle name="Percent 2 3 2 2 2 6 2 2" xfId="15238"/>
    <cellStyle name="Percent 2 3 2 2 2 6 2 3" xfId="15239"/>
    <cellStyle name="Percent 2 3 2 2 2 6 2 4" xfId="15240"/>
    <cellStyle name="Percent 2 3 2 2 2 6 3" xfId="15241"/>
    <cellStyle name="Percent 2 3 2 2 2 6 3 2" xfId="15242"/>
    <cellStyle name="Percent 2 3 2 2 2 6 3 3" xfId="15243"/>
    <cellStyle name="Percent 2 3 2 2 2 6 3 4" xfId="15244"/>
    <cellStyle name="Percent 2 3 2 2 2 6 4" xfId="15245"/>
    <cellStyle name="Percent 2 3 2 2 2 6 5" xfId="15246"/>
    <cellStyle name="Percent 2 3 2 2 2 6 6" xfId="15247"/>
    <cellStyle name="Percent 2 3 2 2 2 7" xfId="15248"/>
    <cellStyle name="Percent 2 3 2 2 2 7 2" xfId="15249"/>
    <cellStyle name="Percent 2 3 2 2 2 7 2 2" xfId="15250"/>
    <cellStyle name="Percent 2 3 2 2 2 7 2 3" xfId="15251"/>
    <cellStyle name="Percent 2 3 2 2 2 7 2 4" xfId="15252"/>
    <cellStyle name="Percent 2 3 2 2 2 7 3" xfId="15253"/>
    <cellStyle name="Percent 2 3 2 2 2 7 3 2" xfId="15254"/>
    <cellStyle name="Percent 2 3 2 2 2 7 3 3" xfId="15255"/>
    <cellStyle name="Percent 2 3 2 2 2 7 3 4" xfId="15256"/>
    <cellStyle name="Percent 2 3 2 2 2 7 4" xfId="15257"/>
    <cellStyle name="Percent 2 3 2 2 2 7 5" xfId="15258"/>
    <cellStyle name="Percent 2 3 2 2 2 7 6" xfId="15259"/>
    <cellStyle name="Percent 2 3 2 2 2 8" xfId="15260"/>
    <cellStyle name="Percent 2 3 2 2 2 8 2" xfId="15261"/>
    <cellStyle name="Percent 2 3 2 2 2 8 3" xfId="15262"/>
    <cellStyle name="Percent 2 3 2 2 2 8 4" xfId="15263"/>
    <cellStyle name="Percent 2 3 2 2 2 9" xfId="15264"/>
    <cellStyle name="Percent 2 3 2 2 2 9 2" xfId="15265"/>
    <cellStyle name="Percent 2 3 2 2 2 9 3" xfId="15266"/>
    <cellStyle name="Percent 2 3 2 2 2 9 4" xfId="15267"/>
    <cellStyle name="Percent 2 3 2 2 3" xfId="15268"/>
    <cellStyle name="Percent 2 3 2 2 3 10" xfId="15269"/>
    <cellStyle name="Percent 2 3 2 2 3 2" xfId="15270"/>
    <cellStyle name="Percent 2 3 2 2 3 2 2" xfId="15271"/>
    <cellStyle name="Percent 2 3 2 2 3 2 2 2" xfId="15272"/>
    <cellStyle name="Percent 2 3 2 2 3 2 2 2 2" xfId="15273"/>
    <cellStyle name="Percent 2 3 2 2 3 2 2 2 3" xfId="15274"/>
    <cellStyle name="Percent 2 3 2 2 3 2 2 2 4" xfId="15275"/>
    <cellStyle name="Percent 2 3 2 2 3 2 2 3" xfId="15276"/>
    <cellStyle name="Percent 2 3 2 2 3 2 2 3 2" xfId="15277"/>
    <cellStyle name="Percent 2 3 2 2 3 2 2 3 3" xfId="15278"/>
    <cellStyle name="Percent 2 3 2 2 3 2 2 3 4" xfId="15279"/>
    <cellStyle name="Percent 2 3 2 2 3 2 2 4" xfId="15280"/>
    <cellStyle name="Percent 2 3 2 2 3 2 2 5" xfId="15281"/>
    <cellStyle name="Percent 2 3 2 2 3 2 2 6" xfId="15282"/>
    <cellStyle name="Percent 2 3 2 2 3 2 3" xfId="15283"/>
    <cellStyle name="Percent 2 3 2 2 3 2 3 2" xfId="15284"/>
    <cellStyle name="Percent 2 3 2 2 3 2 3 2 2" xfId="15285"/>
    <cellStyle name="Percent 2 3 2 2 3 2 3 2 3" xfId="15286"/>
    <cellStyle name="Percent 2 3 2 2 3 2 3 2 4" xfId="15287"/>
    <cellStyle name="Percent 2 3 2 2 3 2 3 3" xfId="15288"/>
    <cellStyle name="Percent 2 3 2 2 3 2 3 3 2" xfId="15289"/>
    <cellStyle name="Percent 2 3 2 2 3 2 3 3 3" xfId="15290"/>
    <cellStyle name="Percent 2 3 2 2 3 2 3 3 4" xfId="15291"/>
    <cellStyle name="Percent 2 3 2 2 3 2 3 4" xfId="15292"/>
    <cellStyle name="Percent 2 3 2 2 3 2 3 5" xfId="15293"/>
    <cellStyle name="Percent 2 3 2 2 3 2 3 6" xfId="15294"/>
    <cellStyle name="Percent 2 3 2 2 3 2 4" xfId="15295"/>
    <cellStyle name="Percent 2 3 2 2 3 2 4 2" xfId="15296"/>
    <cellStyle name="Percent 2 3 2 2 3 2 4 3" xfId="15297"/>
    <cellStyle name="Percent 2 3 2 2 3 2 4 4" xfId="15298"/>
    <cellStyle name="Percent 2 3 2 2 3 2 5" xfId="15299"/>
    <cellStyle name="Percent 2 3 2 2 3 2 5 2" xfId="15300"/>
    <cellStyle name="Percent 2 3 2 2 3 2 5 3" xfId="15301"/>
    <cellStyle name="Percent 2 3 2 2 3 2 5 4" xfId="15302"/>
    <cellStyle name="Percent 2 3 2 2 3 2 6" xfId="15303"/>
    <cellStyle name="Percent 2 3 2 2 3 2 7" xfId="15304"/>
    <cellStyle name="Percent 2 3 2 2 3 2 8" xfId="15305"/>
    <cellStyle name="Percent 2 3 2 2 3 3" xfId="15306"/>
    <cellStyle name="Percent 2 3 2 2 3 3 2" xfId="15307"/>
    <cellStyle name="Percent 2 3 2 2 3 3 2 2" xfId="15308"/>
    <cellStyle name="Percent 2 3 2 2 3 3 2 2 2" xfId="15309"/>
    <cellStyle name="Percent 2 3 2 2 3 3 2 2 3" xfId="15310"/>
    <cellStyle name="Percent 2 3 2 2 3 3 2 2 4" xfId="15311"/>
    <cellStyle name="Percent 2 3 2 2 3 3 2 3" xfId="15312"/>
    <cellStyle name="Percent 2 3 2 2 3 3 2 3 2" xfId="15313"/>
    <cellStyle name="Percent 2 3 2 2 3 3 2 3 3" xfId="15314"/>
    <cellStyle name="Percent 2 3 2 2 3 3 2 3 4" xfId="15315"/>
    <cellStyle name="Percent 2 3 2 2 3 3 2 4" xfId="15316"/>
    <cellStyle name="Percent 2 3 2 2 3 3 2 5" xfId="15317"/>
    <cellStyle name="Percent 2 3 2 2 3 3 2 6" xfId="15318"/>
    <cellStyle name="Percent 2 3 2 2 3 3 3" xfId="15319"/>
    <cellStyle name="Percent 2 3 2 2 3 3 3 2" xfId="15320"/>
    <cellStyle name="Percent 2 3 2 2 3 3 3 2 2" xfId="15321"/>
    <cellStyle name="Percent 2 3 2 2 3 3 3 2 3" xfId="15322"/>
    <cellStyle name="Percent 2 3 2 2 3 3 3 2 4" xfId="15323"/>
    <cellStyle name="Percent 2 3 2 2 3 3 3 3" xfId="15324"/>
    <cellStyle name="Percent 2 3 2 2 3 3 3 3 2" xfId="15325"/>
    <cellStyle name="Percent 2 3 2 2 3 3 3 3 3" xfId="15326"/>
    <cellStyle name="Percent 2 3 2 2 3 3 3 3 4" xfId="15327"/>
    <cellStyle name="Percent 2 3 2 2 3 3 3 4" xfId="15328"/>
    <cellStyle name="Percent 2 3 2 2 3 3 3 5" xfId="15329"/>
    <cellStyle name="Percent 2 3 2 2 3 3 3 6" xfId="15330"/>
    <cellStyle name="Percent 2 3 2 2 3 3 4" xfId="15331"/>
    <cellStyle name="Percent 2 3 2 2 3 3 4 2" xfId="15332"/>
    <cellStyle name="Percent 2 3 2 2 3 3 4 3" xfId="15333"/>
    <cellStyle name="Percent 2 3 2 2 3 3 4 4" xfId="15334"/>
    <cellStyle name="Percent 2 3 2 2 3 3 5" xfId="15335"/>
    <cellStyle name="Percent 2 3 2 2 3 3 5 2" xfId="15336"/>
    <cellStyle name="Percent 2 3 2 2 3 3 5 3" xfId="15337"/>
    <cellStyle name="Percent 2 3 2 2 3 3 5 4" xfId="15338"/>
    <cellStyle name="Percent 2 3 2 2 3 3 6" xfId="15339"/>
    <cellStyle name="Percent 2 3 2 2 3 3 7" xfId="15340"/>
    <cellStyle name="Percent 2 3 2 2 3 3 8" xfId="15341"/>
    <cellStyle name="Percent 2 3 2 2 3 4" xfId="15342"/>
    <cellStyle name="Percent 2 3 2 2 3 4 2" xfId="15343"/>
    <cellStyle name="Percent 2 3 2 2 3 4 2 2" xfId="15344"/>
    <cellStyle name="Percent 2 3 2 2 3 4 2 3" xfId="15345"/>
    <cellStyle name="Percent 2 3 2 2 3 4 2 4" xfId="15346"/>
    <cellStyle name="Percent 2 3 2 2 3 4 3" xfId="15347"/>
    <cellStyle name="Percent 2 3 2 2 3 4 3 2" xfId="15348"/>
    <cellStyle name="Percent 2 3 2 2 3 4 3 3" xfId="15349"/>
    <cellStyle name="Percent 2 3 2 2 3 4 3 4" xfId="15350"/>
    <cellStyle name="Percent 2 3 2 2 3 4 4" xfId="15351"/>
    <cellStyle name="Percent 2 3 2 2 3 4 5" xfId="15352"/>
    <cellStyle name="Percent 2 3 2 2 3 4 6" xfId="15353"/>
    <cellStyle name="Percent 2 3 2 2 3 5" xfId="15354"/>
    <cellStyle name="Percent 2 3 2 2 3 5 2" xfId="15355"/>
    <cellStyle name="Percent 2 3 2 2 3 5 2 2" xfId="15356"/>
    <cellStyle name="Percent 2 3 2 2 3 5 2 3" xfId="15357"/>
    <cellStyle name="Percent 2 3 2 2 3 5 2 4" xfId="15358"/>
    <cellStyle name="Percent 2 3 2 2 3 5 3" xfId="15359"/>
    <cellStyle name="Percent 2 3 2 2 3 5 3 2" xfId="15360"/>
    <cellStyle name="Percent 2 3 2 2 3 5 3 3" xfId="15361"/>
    <cellStyle name="Percent 2 3 2 2 3 5 3 4" xfId="15362"/>
    <cellStyle name="Percent 2 3 2 2 3 5 4" xfId="15363"/>
    <cellStyle name="Percent 2 3 2 2 3 5 5" xfId="15364"/>
    <cellStyle name="Percent 2 3 2 2 3 5 6" xfId="15365"/>
    <cellStyle name="Percent 2 3 2 2 3 6" xfId="15366"/>
    <cellStyle name="Percent 2 3 2 2 3 6 2" xfId="15367"/>
    <cellStyle name="Percent 2 3 2 2 3 6 3" xfId="15368"/>
    <cellStyle name="Percent 2 3 2 2 3 6 4" xfId="15369"/>
    <cellStyle name="Percent 2 3 2 2 3 7" xfId="15370"/>
    <cellStyle name="Percent 2 3 2 2 3 7 2" xfId="15371"/>
    <cellStyle name="Percent 2 3 2 2 3 7 3" xfId="15372"/>
    <cellStyle name="Percent 2 3 2 2 3 7 4" xfId="15373"/>
    <cellStyle name="Percent 2 3 2 2 3 8" xfId="15374"/>
    <cellStyle name="Percent 2 3 2 2 3 9" xfId="15375"/>
    <cellStyle name="Percent 2 3 2 2 4" xfId="15376"/>
    <cellStyle name="Percent 2 3 2 2 4 2" xfId="15377"/>
    <cellStyle name="Percent 2 3 2 2 4 2 2" xfId="15378"/>
    <cellStyle name="Percent 2 3 2 2 4 2 2 2" xfId="15379"/>
    <cellStyle name="Percent 2 3 2 2 4 2 2 3" xfId="15380"/>
    <cellStyle name="Percent 2 3 2 2 4 2 2 4" xfId="15381"/>
    <cellStyle name="Percent 2 3 2 2 4 2 3" xfId="15382"/>
    <cellStyle name="Percent 2 3 2 2 4 2 3 2" xfId="15383"/>
    <cellStyle name="Percent 2 3 2 2 4 2 3 3" xfId="15384"/>
    <cellStyle name="Percent 2 3 2 2 4 2 3 4" xfId="15385"/>
    <cellStyle name="Percent 2 3 2 2 4 2 4" xfId="15386"/>
    <cellStyle name="Percent 2 3 2 2 4 2 5" xfId="15387"/>
    <cellStyle name="Percent 2 3 2 2 4 2 6" xfId="15388"/>
    <cellStyle name="Percent 2 3 2 2 4 3" xfId="15389"/>
    <cellStyle name="Percent 2 3 2 2 4 3 2" xfId="15390"/>
    <cellStyle name="Percent 2 3 2 2 4 3 2 2" xfId="15391"/>
    <cellStyle name="Percent 2 3 2 2 4 3 2 3" xfId="15392"/>
    <cellStyle name="Percent 2 3 2 2 4 3 2 4" xfId="15393"/>
    <cellStyle name="Percent 2 3 2 2 4 3 3" xfId="15394"/>
    <cellStyle name="Percent 2 3 2 2 4 3 3 2" xfId="15395"/>
    <cellStyle name="Percent 2 3 2 2 4 3 3 3" xfId="15396"/>
    <cellStyle name="Percent 2 3 2 2 4 3 3 4" xfId="15397"/>
    <cellStyle name="Percent 2 3 2 2 4 3 4" xfId="15398"/>
    <cellStyle name="Percent 2 3 2 2 4 3 5" xfId="15399"/>
    <cellStyle name="Percent 2 3 2 2 4 3 6" xfId="15400"/>
    <cellStyle name="Percent 2 3 2 2 4 4" xfId="15401"/>
    <cellStyle name="Percent 2 3 2 2 4 4 2" xfId="15402"/>
    <cellStyle name="Percent 2 3 2 2 4 4 3" xfId="15403"/>
    <cellStyle name="Percent 2 3 2 2 4 4 4" xfId="15404"/>
    <cellStyle name="Percent 2 3 2 2 4 5" xfId="15405"/>
    <cellStyle name="Percent 2 3 2 2 4 5 2" xfId="15406"/>
    <cellStyle name="Percent 2 3 2 2 4 5 3" xfId="15407"/>
    <cellStyle name="Percent 2 3 2 2 4 5 4" xfId="15408"/>
    <cellStyle name="Percent 2 3 2 2 4 6" xfId="15409"/>
    <cellStyle name="Percent 2 3 2 2 4 7" xfId="15410"/>
    <cellStyle name="Percent 2 3 2 2 4 8" xfId="15411"/>
    <cellStyle name="Percent 2 3 2 2 5" xfId="15412"/>
    <cellStyle name="Percent 2 3 2 2 5 2" xfId="15413"/>
    <cellStyle name="Percent 2 3 2 2 5 2 2" xfId="15414"/>
    <cellStyle name="Percent 2 3 2 2 5 2 2 2" xfId="15415"/>
    <cellStyle name="Percent 2 3 2 2 5 2 2 3" xfId="15416"/>
    <cellStyle name="Percent 2 3 2 2 5 2 2 4" xfId="15417"/>
    <cellStyle name="Percent 2 3 2 2 5 2 3" xfId="15418"/>
    <cellStyle name="Percent 2 3 2 2 5 2 3 2" xfId="15419"/>
    <cellStyle name="Percent 2 3 2 2 5 2 3 3" xfId="15420"/>
    <cellStyle name="Percent 2 3 2 2 5 2 3 4" xfId="15421"/>
    <cellStyle name="Percent 2 3 2 2 5 2 4" xfId="15422"/>
    <cellStyle name="Percent 2 3 2 2 5 2 5" xfId="15423"/>
    <cellStyle name="Percent 2 3 2 2 5 2 6" xfId="15424"/>
    <cellStyle name="Percent 2 3 2 2 5 3" xfId="15425"/>
    <cellStyle name="Percent 2 3 2 2 5 3 2" xfId="15426"/>
    <cellStyle name="Percent 2 3 2 2 5 3 2 2" xfId="15427"/>
    <cellStyle name="Percent 2 3 2 2 5 3 2 3" xfId="15428"/>
    <cellStyle name="Percent 2 3 2 2 5 3 2 4" xfId="15429"/>
    <cellStyle name="Percent 2 3 2 2 5 3 3" xfId="15430"/>
    <cellStyle name="Percent 2 3 2 2 5 3 3 2" xfId="15431"/>
    <cellStyle name="Percent 2 3 2 2 5 3 3 3" xfId="15432"/>
    <cellStyle name="Percent 2 3 2 2 5 3 3 4" xfId="15433"/>
    <cellStyle name="Percent 2 3 2 2 5 3 4" xfId="15434"/>
    <cellStyle name="Percent 2 3 2 2 5 3 5" xfId="15435"/>
    <cellStyle name="Percent 2 3 2 2 5 3 6" xfId="15436"/>
    <cellStyle name="Percent 2 3 2 2 5 4" xfId="15437"/>
    <cellStyle name="Percent 2 3 2 2 5 4 2" xfId="15438"/>
    <cellStyle name="Percent 2 3 2 2 5 4 3" xfId="15439"/>
    <cellStyle name="Percent 2 3 2 2 5 4 4" xfId="15440"/>
    <cellStyle name="Percent 2 3 2 2 5 5" xfId="15441"/>
    <cellStyle name="Percent 2 3 2 2 5 5 2" xfId="15442"/>
    <cellStyle name="Percent 2 3 2 2 5 5 3" xfId="15443"/>
    <cellStyle name="Percent 2 3 2 2 5 5 4" xfId="15444"/>
    <cellStyle name="Percent 2 3 2 2 5 6" xfId="15445"/>
    <cellStyle name="Percent 2 3 2 2 5 7" xfId="15446"/>
    <cellStyle name="Percent 2 3 2 2 5 8" xfId="15447"/>
    <cellStyle name="Percent 2 3 2 2 6" xfId="15448"/>
    <cellStyle name="Percent 2 3 2 2 6 2" xfId="15449"/>
    <cellStyle name="Percent 2 3 2 2 6 2 2" xfId="15450"/>
    <cellStyle name="Percent 2 3 2 2 6 2 2 2" xfId="15451"/>
    <cellStyle name="Percent 2 3 2 2 6 2 2 3" xfId="15452"/>
    <cellStyle name="Percent 2 3 2 2 6 2 2 4" xfId="15453"/>
    <cellStyle name="Percent 2 3 2 2 6 2 3" xfId="15454"/>
    <cellStyle name="Percent 2 3 2 2 6 2 3 2" xfId="15455"/>
    <cellStyle name="Percent 2 3 2 2 6 2 3 3" xfId="15456"/>
    <cellStyle name="Percent 2 3 2 2 6 2 3 4" xfId="15457"/>
    <cellStyle name="Percent 2 3 2 2 6 2 4" xfId="15458"/>
    <cellStyle name="Percent 2 3 2 2 6 2 5" xfId="15459"/>
    <cellStyle name="Percent 2 3 2 2 6 2 6" xfId="15460"/>
    <cellStyle name="Percent 2 3 2 2 6 3" xfId="15461"/>
    <cellStyle name="Percent 2 3 2 2 6 3 2" xfId="15462"/>
    <cellStyle name="Percent 2 3 2 2 6 3 2 2" xfId="15463"/>
    <cellStyle name="Percent 2 3 2 2 6 3 2 3" xfId="15464"/>
    <cellStyle name="Percent 2 3 2 2 6 3 2 4" xfId="15465"/>
    <cellStyle name="Percent 2 3 2 2 6 3 3" xfId="15466"/>
    <cellStyle name="Percent 2 3 2 2 6 3 3 2" xfId="15467"/>
    <cellStyle name="Percent 2 3 2 2 6 3 3 3" xfId="15468"/>
    <cellStyle name="Percent 2 3 2 2 6 3 3 4" xfId="15469"/>
    <cellStyle name="Percent 2 3 2 2 6 3 4" xfId="15470"/>
    <cellStyle name="Percent 2 3 2 2 6 3 5" xfId="15471"/>
    <cellStyle name="Percent 2 3 2 2 6 3 6" xfId="15472"/>
    <cellStyle name="Percent 2 3 2 2 6 4" xfId="15473"/>
    <cellStyle name="Percent 2 3 2 2 6 4 2" xfId="15474"/>
    <cellStyle name="Percent 2 3 2 2 6 4 3" xfId="15475"/>
    <cellStyle name="Percent 2 3 2 2 6 4 4" xfId="15476"/>
    <cellStyle name="Percent 2 3 2 2 6 5" xfId="15477"/>
    <cellStyle name="Percent 2 3 2 2 6 5 2" xfId="15478"/>
    <cellStyle name="Percent 2 3 2 2 6 5 3" xfId="15479"/>
    <cellStyle name="Percent 2 3 2 2 6 5 4" xfId="15480"/>
    <cellStyle name="Percent 2 3 2 2 6 6" xfId="15481"/>
    <cellStyle name="Percent 2 3 2 2 6 7" xfId="15482"/>
    <cellStyle name="Percent 2 3 2 2 6 8" xfId="15483"/>
    <cellStyle name="Percent 2 3 2 2 7" xfId="15484"/>
    <cellStyle name="Percent 2 3 2 2 7 2" xfId="15485"/>
    <cellStyle name="Percent 2 3 2 2 7 2 2" xfId="15486"/>
    <cellStyle name="Percent 2 3 2 2 7 2 3" xfId="15487"/>
    <cellStyle name="Percent 2 3 2 2 7 2 4" xfId="15488"/>
    <cellStyle name="Percent 2 3 2 2 7 3" xfId="15489"/>
    <cellStyle name="Percent 2 3 2 2 7 3 2" xfId="15490"/>
    <cellStyle name="Percent 2 3 2 2 7 3 3" xfId="15491"/>
    <cellStyle name="Percent 2 3 2 2 7 3 4" xfId="15492"/>
    <cellStyle name="Percent 2 3 2 2 7 4" xfId="15493"/>
    <cellStyle name="Percent 2 3 2 2 7 5" xfId="15494"/>
    <cellStyle name="Percent 2 3 2 2 7 6" xfId="15495"/>
    <cellStyle name="Percent 2 3 2 2 8" xfId="15496"/>
    <cellStyle name="Percent 2 3 2 2 8 2" xfId="15497"/>
    <cellStyle name="Percent 2 3 2 2 8 2 2" xfId="15498"/>
    <cellStyle name="Percent 2 3 2 2 8 2 3" xfId="15499"/>
    <cellStyle name="Percent 2 3 2 2 8 2 4" xfId="15500"/>
    <cellStyle name="Percent 2 3 2 2 8 3" xfId="15501"/>
    <cellStyle name="Percent 2 3 2 2 8 3 2" xfId="15502"/>
    <cellStyle name="Percent 2 3 2 2 8 3 3" xfId="15503"/>
    <cellStyle name="Percent 2 3 2 2 8 3 4" xfId="15504"/>
    <cellStyle name="Percent 2 3 2 2 8 4" xfId="15505"/>
    <cellStyle name="Percent 2 3 2 2 8 5" xfId="15506"/>
    <cellStyle name="Percent 2 3 2 2 8 6" xfId="15507"/>
    <cellStyle name="Percent 2 3 2 2 9" xfId="15508"/>
    <cellStyle name="Percent 2 3 2 2 9 2" xfId="15509"/>
    <cellStyle name="Percent 2 3 2 2 9 3" xfId="15510"/>
    <cellStyle name="Percent 2 3 2 2 9 4" xfId="15511"/>
    <cellStyle name="Percent 2 3 2 3" xfId="15512"/>
    <cellStyle name="Percent 2 3 2 3 10" xfId="15513"/>
    <cellStyle name="Percent 2 3 2 3 11" xfId="15514"/>
    <cellStyle name="Percent 2 3 2 3 12" xfId="15515"/>
    <cellStyle name="Percent 2 3 2 3 2" xfId="15516"/>
    <cellStyle name="Percent 2 3 2 3 2 10" xfId="15517"/>
    <cellStyle name="Percent 2 3 2 3 2 2" xfId="15518"/>
    <cellStyle name="Percent 2 3 2 3 2 2 2" xfId="15519"/>
    <cellStyle name="Percent 2 3 2 3 2 2 2 2" xfId="15520"/>
    <cellStyle name="Percent 2 3 2 3 2 2 2 2 2" xfId="15521"/>
    <cellStyle name="Percent 2 3 2 3 2 2 2 2 3" xfId="15522"/>
    <cellStyle name="Percent 2 3 2 3 2 2 2 2 4" xfId="15523"/>
    <cellStyle name="Percent 2 3 2 3 2 2 2 3" xfId="15524"/>
    <cellStyle name="Percent 2 3 2 3 2 2 2 3 2" xfId="15525"/>
    <cellStyle name="Percent 2 3 2 3 2 2 2 3 3" xfId="15526"/>
    <cellStyle name="Percent 2 3 2 3 2 2 2 3 4" xfId="15527"/>
    <cellStyle name="Percent 2 3 2 3 2 2 2 4" xfId="15528"/>
    <cellStyle name="Percent 2 3 2 3 2 2 2 5" xfId="15529"/>
    <cellStyle name="Percent 2 3 2 3 2 2 2 6" xfId="15530"/>
    <cellStyle name="Percent 2 3 2 3 2 2 3" xfId="15531"/>
    <cellStyle name="Percent 2 3 2 3 2 2 3 2" xfId="15532"/>
    <cellStyle name="Percent 2 3 2 3 2 2 3 2 2" xfId="15533"/>
    <cellStyle name="Percent 2 3 2 3 2 2 3 2 3" xfId="15534"/>
    <cellStyle name="Percent 2 3 2 3 2 2 3 2 4" xfId="15535"/>
    <cellStyle name="Percent 2 3 2 3 2 2 3 3" xfId="15536"/>
    <cellStyle name="Percent 2 3 2 3 2 2 3 3 2" xfId="15537"/>
    <cellStyle name="Percent 2 3 2 3 2 2 3 3 3" xfId="15538"/>
    <cellStyle name="Percent 2 3 2 3 2 2 3 3 4" xfId="15539"/>
    <cellStyle name="Percent 2 3 2 3 2 2 3 4" xfId="15540"/>
    <cellStyle name="Percent 2 3 2 3 2 2 3 5" xfId="15541"/>
    <cellStyle name="Percent 2 3 2 3 2 2 3 6" xfId="15542"/>
    <cellStyle name="Percent 2 3 2 3 2 2 4" xfId="15543"/>
    <cellStyle name="Percent 2 3 2 3 2 2 4 2" xfId="15544"/>
    <cellStyle name="Percent 2 3 2 3 2 2 4 3" xfId="15545"/>
    <cellStyle name="Percent 2 3 2 3 2 2 4 4" xfId="15546"/>
    <cellStyle name="Percent 2 3 2 3 2 2 5" xfId="15547"/>
    <cellStyle name="Percent 2 3 2 3 2 2 5 2" xfId="15548"/>
    <cellStyle name="Percent 2 3 2 3 2 2 5 3" xfId="15549"/>
    <cellStyle name="Percent 2 3 2 3 2 2 5 4" xfId="15550"/>
    <cellStyle name="Percent 2 3 2 3 2 2 6" xfId="15551"/>
    <cellStyle name="Percent 2 3 2 3 2 2 7" xfId="15552"/>
    <cellStyle name="Percent 2 3 2 3 2 2 8" xfId="15553"/>
    <cellStyle name="Percent 2 3 2 3 2 3" xfId="15554"/>
    <cellStyle name="Percent 2 3 2 3 2 3 2" xfId="15555"/>
    <cellStyle name="Percent 2 3 2 3 2 3 2 2" xfId="15556"/>
    <cellStyle name="Percent 2 3 2 3 2 3 2 2 2" xfId="15557"/>
    <cellStyle name="Percent 2 3 2 3 2 3 2 2 3" xfId="15558"/>
    <cellStyle name="Percent 2 3 2 3 2 3 2 2 4" xfId="15559"/>
    <cellStyle name="Percent 2 3 2 3 2 3 2 3" xfId="15560"/>
    <cellStyle name="Percent 2 3 2 3 2 3 2 3 2" xfId="15561"/>
    <cellStyle name="Percent 2 3 2 3 2 3 2 3 3" xfId="15562"/>
    <cellStyle name="Percent 2 3 2 3 2 3 2 3 4" xfId="15563"/>
    <cellStyle name="Percent 2 3 2 3 2 3 2 4" xfId="15564"/>
    <cellStyle name="Percent 2 3 2 3 2 3 2 5" xfId="15565"/>
    <cellStyle name="Percent 2 3 2 3 2 3 2 6" xfId="15566"/>
    <cellStyle name="Percent 2 3 2 3 2 3 3" xfId="15567"/>
    <cellStyle name="Percent 2 3 2 3 2 3 3 2" xfId="15568"/>
    <cellStyle name="Percent 2 3 2 3 2 3 3 2 2" xfId="15569"/>
    <cellStyle name="Percent 2 3 2 3 2 3 3 2 3" xfId="15570"/>
    <cellStyle name="Percent 2 3 2 3 2 3 3 2 4" xfId="15571"/>
    <cellStyle name="Percent 2 3 2 3 2 3 3 3" xfId="15572"/>
    <cellStyle name="Percent 2 3 2 3 2 3 3 3 2" xfId="15573"/>
    <cellStyle name="Percent 2 3 2 3 2 3 3 3 3" xfId="15574"/>
    <cellStyle name="Percent 2 3 2 3 2 3 3 3 4" xfId="15575"/>
    <cellStyle name="Percent 2 3 2 3 2 3 3 4" xfId="15576"/>
    <cellStyle name="Percent 2 3 2 3 2 3 3 5" xfId="15577"/>
    <cellStyle name="Percent 2 3 2 3 2 3 3 6" xfId="15578"/>
    <cellStyle name="Percent 2 3 2 3 2 3 4" xfId="15579"/>
    <cellStyle name="Percent 2 3 2 3 2 3 4 2" xfId="15580"/>
    <cellStyle name="Percent 2 3 2 3 2 3 4 3" xfId="15581"/>
    <cellStyle name="Percent 2 3 2 3 2 3 4 4" xfId="15582"/>
    <cellStyle name="Percent 2 3 2 3 2 3 5" xfId="15583"/>
    <cellStyle name="Percent 2 3 2 3 2 3 5 2" xfId="15584"/>
    <cellStyle name="Percent 2 3 2 3 2 3 5 3" xfId="15585"/>
    <cellStyle name="Percent 2 3 2 3 2 3 5 4" xfId="15586"/>
    <cellStyle name="Percent 2 3 2 3 2 3 6" xfId="15587"/>
    <cellStyle name="Percent 2 3 2 3 2 3 7" xfId="15588"/>
    <cellStyle name="Percent 2 3 2 3 2 3 8" xfId="15589"/>
    <cellStyle name="Percent 2 3 2 3 2 4" xfId="15590"/>
    <cellStyle name="Percent 2 3 2 3 2 4 2" xfId="15591"/>
    <cellStyle name="Percent 2 3 2 3 2 4 2 2" xfId="15592"/>
    <cellStyle name="Percent 2 3 2 3 2 4 2 3" xfId="15593"/>
    <cellStyle name="Percent 2 3 2 3 2 4 2 4" xfId="15594"/>
    <cellStyle name="Percent 2 3 2 3 2 4 3" xfId="15595"/>
    <cellStyle name="Percent 2 3 2 3 2 4 3 2" xfId="15596"/>
    <cellStyle name="Percent 2 3 2 3 2 4 3 3" xfId="15597"/>
    <cellStyle name="Percent 2 3 2 3 2 4 3 4" xfId="15598"/>
    <cellStyle name="Percent 2 3 2 3 2 4 4" xfId="15599"/>
    <cellStyle name="Percent 2 3 2 3 2 4 5" xfId="15600"/>
    <cellStyle name="Percent 2 3 2 3 2 4 6" xfId="15601"/>
    <cellStyle name="Percent 2 3 2 3 2 5" xfId="15602"/>
    <cellStyle name="Percent 2 3 2 3 2 5 2" xfId="15603"/>
    <cellStyle name="Percent 2 3 2 3 2 5 2 2" xfId="15604"/>
    <cellStyle name="Percent 2 3 2 3 2 5 2 3" xfId="15605"/>
    <cellStyle name="Percent 2 3 2 3 2 5 2 4" xfId="15606"/>
    <cellStyle name="Percent 2 3 2 3 2 5 3" xfId="15607"/>
    <cellStyle name="Percent 2 3 2 3 2 5 3 2" xfId="15608"/>
    <cellStyle name="Percent 2 3 2 3 2 5 3 3" xfId="15609"/>
    <cellStyle name="Percent 2 3 2 3 2 5 3 4" xfId="15610"/>
    <cellStyle name="Percent 2 3 2 3 2 5 4" xfId="15611"/>
    <cellStyle name="Percent 2 3 2 3 2 5 5" xfId="15612"/>
    <cellStyle name="Percent 2 3 2 3 2 5 6" xfId="15613"/>
    <cellStyle name="Percent 2 3 2 3 2 6" xfId="15614"/>
    <cellStyle name="Percent 2 3 2 3 2 6 2" xfId="15615"/>
    <cellStyle name="Percent 2 3 2 3 2 6 3" xfId="15616"/>
    <cellStyle name="Percent 2 3 2 3 2 6 4" xfId="15617"/>
    <cellStyle name="Percent 2 3 2 3 2 7" xfId="15618"/>
    <cellStyle name="Percent 2 3 2 3 2 7 2" xfId="15619"/>
    <cellStyle name="Percent 2 3 2 3 2 7 3" xfId="15620"/>
    <cellStyle name="Percent 2 3 2 3 2 7 4" xfId="15621"/>
    <cellStyle name="Percent 2 3 2 3 2 8" xfId="15622"/>
    <cellStyle name="Percent 2 3 2 3 2 9" xfId="15623"/>
    <cellStyle name="Percent 2 3 2 3 3" xfId="15624"/>
    <cellStyle name="Percent 2 3 2 3 3 2" xfId="15625"/>
    <cellStyle name="Percent 2 3 2 3 3 2 2" xfId="15626"/>
    <cellStyle name="Percent 2 3 2 3 3 2 2 2" xfId="15627"/>
    <cellStyle name="Percent 2 3 2 3 3 2 2 3" xfId="15628"/>
    <cellStyle name="Percent 2 3 2 3 3 2 2 4" xfId="15629"/>
    <cellStyle name="Percent 2 3 2 3 3 2 3" xfId="15630"/>
    <cellStyle name="Percent 2 3 2 3 3 2 3 2" xfId="15631"/>
    <cellStyle name="Percent 2 3 2 3 3 2 3 3" xfId="15632"/>
    <cellStyle name="Percent 2 3 2 3 3 2 3 4" xfId="15633"/>
    <cellStyle name="Percent 2 3 2 3 3 2 4" xfId="15634"/>
    <cellStyle name="Percent 2 3 2 3 3 2 5" xfId="15635"/>
    <cellStyle name="Percent 2 3 2 3 3 2 6" xfId="15636"/>
    <cellStyle name="Percent 2 3 2 3 3 3" xfId="15637"/>
    <cellStyle name="Percent 2 3 2 3 3 3 2" xfId="15638"/>
    <cellStyle name="Percent 2 3 2 3 3 3 2 2" xfId="15639"/>
    <cellStyle name="Percent 2 3 2 3 3 3 2 3" xfId="15640"/>
    <cellStyle name="Percent 2 3 2 3 3 3 2 4" xfId="15641"/>
    <cellStyle name="Percent 2 3 2 3 3 3 3" xfId="15642"/>
    <cellStyle name="Percent 2 3 2 3 3 3 3 2" xfId="15643"/>
    <cellStyle name="Percent 2 3 2 3 3 3 3 3" xfId="15644"/>
    <cellStyle name="Percent 2 3 2 3 3 3 3 4" xfId="15645"/>
    <cellStyle name="Percent 2 3 2 3 3 3 4" xfId="15646"/>
    <cellStyle name="Percent 2 3 2 3 3 3 5" xfId="15647"/>
    <cellStyle name="Percent 2 3 2 3 3 3 6" xfId="15648"/>
    <cellStyle name="Percent 2 3 2 3 3 4" xfId="15649"/>
    <cellStyle name="Percent 2 3 2 3 3 4 2" xfId="15650"/>
    <cellStyle name="Percent 2 3 2 3 3 4 3" xfId="15651"/>
    <cellStyle name="Percent 2 3 2 3 3 4 4" xfId="15652"/>
    <cellStyle name="Percent 2 3 2 3 3 5" xfId="15653"/>
    <cellStyle name="Percent 2 3 2 3 3 5 2" xfId="15654"/>
    <cellStyle name="Percent 2 3 2 3 3 5 3" xfId="15655"/>
    <cellStyle name="Percent 2 3 2 3 3 5 4" xfId="15656"/>
    <cellStyle name="Percent 2 3 2 3 3 6" xfId="15657"/>
    <cellStyle name="Percent 2 3 2 3 3 7" xfId="15658"/>
    <cellStyle name="Percent 2 3 2 3 3 8" xfId="15659"/>
    <cellStyle name="Percent 2 3 2 3 4" xfId="15660"/>
    <cellStyle name="Percent 2 3 2 3 4 2" xfId="15661"/>
    <cellStyle name="Percent 2 3 2 3 4 2 2" xfId="15662"/>
    <cellStyle name="Percent 2 3 2 3 4 2 2 2" xfId="15663"/>
    <cellStyle name="Percent 2 3 2 3 4 2 2 3" xfId="15664"/>
    <cellStyle name="Percent 2 3 2 3 4 2 2 4" xfId="15665"/>
    <cellStyle name="Percent 2 3 2 3 4 2 3" xfId="15666"/>
    <cellStyle name="Percent 2 3 2 3 4 2 3 2" xfId="15667"/>
    <cellStyle name="Percent 2 3 2 3 4 2 3 3" xfId="15668"/>
    <cellStyle name="Percent 2 3 2 3 4 2 3 4" xfId="15669"/>
    <cellStyle name="Percent 2 3 2 3 4 2 4" xfId="15670"/>
    <cellStyle name="Percent 2 3 2 3 4 2 5" xfId="15671"/>
    <cellStyle name="Percent 2 3 2 3 4 2 6" xfId="15672"/>
    <cellStyle name="Percent 2 3 2 3 4 3" xfId="15673"/>
    <cellStyle name="Percent 2 3 2 3 4 3 2" xfId="15674"/>
    <cellStyle name="Percent 2 3 2 3 4 3 2 2" xfId="15675"/>
    <cellStyle name="Percent 2 3 2 3 4 3 2 3" xfId="15676"/>
    <cellStyle name="Percent 2 3 2 3 4 3 2 4" xfId="15677"/>
    <cellStyle name="Percent 2 3 2 3 4 3 3" xfId="15678"/>
    <cellStyle name="Percent 2 3 2 3 4 3 3 2" xfId="15679"/>
    <cellStyle name="Percent 2 3 2 3 4 3 3 3" xfId="15680"/>
    <cellStyle name="Percent 2 3 2 3 4 3 3 4" xfId="15681"/>
    <cellStyle name="Percent 2 3 2 3 4 3 4" xfId="15682"/>
    <cellStyle name="Percent 2 3 2 3 4 3 5" xfId="15683"/>
    <cellStyle name="Percent 2 3 2 3 4 3 6" xfId="15684"/>
    <cellStyle name="Percent 2 3 2 3 4 4" xfId="15685"/>
    <cellStyle name="Percent 2 3 2 3 4 4 2" xfId="15686"/>
    <cellStyle name="Percent 2 3 2 3 4 4 3" xfId="15687"/>
    <cellStyle name="Percent 2 3 2 3 4 4 4" xfId="15688"/>
    <cellStyle name="Percent 2 3 2 3 4 5" xfId="15689"/>
    <cellStyle name="Percent 2 3 2 3 4 5 2" xfId="15690"/>
    <cellStyle name="Percent 2 3 2 3 4 5 3" xfId="15691"/>
    <cellStyle name="Percent 2 3 2 3 4 5 4" xfId="15692"/>
    <cellStyle name="Percent 2 3 2 3 4 6" xfId="15693"/>
    <cellStyle name="Percent 2 3 2 3 4 7" xfId="15694"/>
    <cellStyle name="Percent 2 3 2 3 4 8" xfId="15695"/>
    <cellStyle name="Percent 2 3 2 3 5" xfId="15696"/>
    <cellStyle name="Percent 2 3 2 3 5 2" xfId="15697"/>
    <cellStyle name="Percent 2 3 2 3 5 2 2" xfId="15698"/>
    <cellStyle name="Percent 2 3 2 3 5 2 2 2" xfId="15699"/>
    <cellStyle name="Percent 2 3 2 3 5 2 2 3" xfId="15700"/>
    <cellStyle name="Percent 2 3 2 3 5 2 2 4" xfId="15701"/>
    <cellStyle name="Percent 2 3 2 3 5 2 3" xfId="15702"/>
    <cellStyle name="Percent 2 3 2 3 5 2 3 2" xfId="15703"/>
    <cellStyle name="Percent 2 3 2 3 5 2 3 3" xfId="15704"/>
    <cellStyle name="Percent 2 3 2 3 5 2 3 4" xfId="15705"/>
    <cellStyle name="Percent 2 3 2 3 5 2 4" xfId="15706"/>
    <cellStyle name="Percent 2 3 2 3 5 2 5" xfId="15707"/>
    <cellStyle name="Percent 2 3 2 3 5 2 6" xfId="15708"/>
    <cellStyle name="Percent 2 3 2 3 5 3" xfId="15709"/>
    <cellStyle name="Percent 2 3 2 3 5 3 2" xfId="15710"/>
    <cellStyle name="Percent 2 3 2 3 5 3 2 2" xfId="15711"/>
    <cellStyle name="Percent 2 3 2 3 5 3 2 3" xfId="15712"/>
    <cellStyle name="Percent 2 3 2 3 5 3 2 4" xfId="15713"/>
    <cellStyle name="Percent 2 3 2 3 5 3 3" xfId="15714"/>
    <cellStyle name="Percent 2 3 2 3 5 3 3 2" xfId="15715"/>
    <cellStyle name="Percent 2 3 2 3 5 3 3 3" xfId="15716"/>
    <cellStyle name="Percent 2 3 2 3 5 3 3 4" xfId="15717"/>
    <cellStyle name="Percent 2 3 2 3 5 3 4" xfId="15718"/>
    <cellStyle name="Percent 2 3 2 3 5 3 5" xfId="15719"/>
    <cellStyle name="Percent 2 3 2 3 5 3 6" xfId="15720"/>
    <cellStyle name="Percent 2 3 2 3 5 4" xfId="15721"/>
    <cellStyle name="Percent 2 3 2 3 5 4 2" xfId="15722"/>
    <cellStyle name="Percent 2 3 2 3 5 4 3" xfId="15723"/>
    <cellStyle name="Percent 2 3 2 3 5 4 4" xfId="15724"/>
    <cellStyle name="Percent 2 3 2 3 5 5" xfId="15725"/>
    <cellStyle name="Percent 2 3 2 3 5 5 2" xfId="15726"/>
    <cellStyle name="Percent 2 3 2 3 5 5 3" xfId="15727"/>
    <cellStyle name="Percent 2 3 2 3 5 5 4" xfId="15728"/>
    <cellStyle name="Percent 2 3 2 3 5 6" xfId="15729"/>
    <cellStyle name="Percent 2 3 2 3 5 7" xfId="15730"/>
    <cellStyle name="Percent 2 3 2 3 5 8" xfId="15731"/>
    <cellStyle name="Percent 2 3 2 3 6" xfId="15732"/>
    <cellStyle name="Percent 2 3 2 3 6 2" xfId="15733"/>
    <cellStyle name="Percent 2 3 2 3 6 2 2" xfId="15734"/>
    <cellStyle name="Percent 2 3 2 3 6 2 3" xfId="15735"/>
    <cellStyle name="Percent 2 3 2 3 6 2 4" xfId="15736"/>
    <cellStyle name="Percent 2 3 2 3 6 3" xfId="15737"/>
    <cellStyle name="Percent 2 3 2 3 6 3 2" xfId="15738"/>
    <cellStyle name="Percent 2 3 2 3 6 3 3" xfId="15739"/>
    <cellStyle name="Percent 2 3 2 3 6 3 4" xfId="15740"/>
    <cellStyle name="Percent 2 3 2 3 6 4" xfId="15741"/>
    <cellStyle name="Percent 2 3 2 3 6 5" xfId="15742"/>
    <cellStyle name="Percent 2 3 2 3 6 6" xfId="15743"/>
    <cellStyle name="Percent 2 3 2 3 7" xfId="15744"/>
    <cellStyle name="Percent 2 3 2 3 7 2" xfId="15745"/>
    <cellStyle name="Percent 2 3 2 3 7 2 2" xfId="15746"/>
    <cellStyle name="Percent 2 3 2 3 7 2 3" xfId="15747"/>
    <cellStyle name="Percent 2 3 2 3 7 2 4" xfId="15748"/>
    <cellStyle name="Percent 2 3 2 3 7 3" xfId="15749"/>
    <cellStyle name="Percent 2 3 2 3 7 3 2" xfId="15750"/>
    <cellStyle name="Percent 2 3 2 3 7 3 3" xfId="15751"/>
    <cellStyle name="Percent 2 3 2 3 7 3 4" xfId="15752"/>
    <cellStyle name="Percent 2 3 2 3 7 4" xfId="15753"/>
    <cellStyle name="Percent 2 3 2 3 7 5" xfId="15754"/>
    <cellStyle name="Percent 2 3 2 3 7 6" xfId="15755"/>
    <cellStyle name="Percent 2 3 2 3 8" xfId="15756"/>
    <cellStyle name="Percent 2 3 2 3 8 2" xfId="15757"/>
    <cellStyle name="Percent 2 3 2 3 8 3" xfId="15758"/>
    <cellStyle name="Percent 2 3 2 3 8 4" xfId="15759"/>
    <cellStyle name="Percent 2 3 2 3 9" xfId="15760"/>
    <cellStyle name="Percent 2 3 2 3 9 2" xfId="15761"/>
    <cellStyle name="Percent 2 3 2 3 9 3" xfId="15762"/>
    <cellStyle name="Percent 2 3 2 3 9 4" xfId="15763"/>
    <cellStyle name="Percent 2 3 2 4" xfId="15764"/>
    <cellStyle name="Percent 2 3 2 4 10" xfId="15765"/>
    <cellStyle name="Percent 2 3 2 4 2" xfId="15766"/>
    <cellStyle name="Percent 2 3 2 4 2 2" xfId="15767"/>
    <cellStyle name="Percent 2 3 2 4 2 2 2" xfId="15768"/>
    <cellStyle name="Percent 2 3 2 4 2 2 2 2" xfId="15769"/>
    <cellStyle name="Percent 2 3 2 4 2 2 2 3" xfId="15770"/>
    <cellStyle name="Percent 2 3 2 4 2 2 2 4" xfId="15771"/>
    <cellStyle name="Percent 2 3 2 4 2 2 3" xfId="15772"/>
    <cellStyle name="Percent 2 3 2 4 2 2 3 2" xfId="15773"/>
    <cellStyle name="Percent 2 3 2 4 2 2 3 3" xfId="15774"/>
    <cellStyle name="Percent 2 3 2 4 2 2 3 4" xfId="15775"/>
    <cellStyle name="Percent 2 3 2 4 2 2 4" xfId="15776"/>
    <cellStyle name="Percent 2 3 2 4 2 2 5" xfId="15777"/>
    <cellStyle name="Percent 2 3 2 4 2 2 6" xfId="15778"/>
    <cellStyle name="Percent 2 3 2 4 2 3" xfId="15779"/>
    <cellStyle name="Percent 2 3 2 4 2 3 2" xfId="15780"/>
    <cellStyle name="Percent 2 3 2 4 2 3 2 2" xfId="15781"/>
    <cellStyle name="Percent 2 3 2 4 2 3 2 3" xfId="15782"/>
    <cellStyle name="Percent 2 3 2 4 2 3 2 4" xfId="15783"/>
    <cellStyle name="Percent 2 3 2 4 2 3 3" xfId="15784"/>
    <cellStyle name="Percent 2 3 2 4 2 3 3 2" xfId="15785"/>
    <cellStyle name="Percent 2 3 2 4 2 3 3 3" xfId="15786"/>
    <cellStyle name="Percent 2 3 2 4 2 3 3 4" xfId="15787"/>
    <cellStyle name="Percent 2 3 2 4 2 3 4" xfId="15788"/>
    <cellStyle name="Percent 2 3 2 4 2 3 5" xfId="15789"/>
    <cellStyle name="Percent 2 3 2 4 2 3 6" xfId="15790"/>
    <cellStyle name="Percent 2 3 2 4 2 4" xfId="15791"/>
    <cellStyle name="Percent 2 3 2 4 2 4 2" xfId="15792"/>
    <cellStyle name="Percent 2 3 2 4 2 4 3" xfId="15793"/>
    <cellStyle name="Percent 2 3 2 4 2 4 4" xfId="15794"/>
    <cellStyle name="Percent 2 3 2 4 2 5" xfId="15795"/>
    <cellStyle name="Percent 2 3 2 4 2 5 2" xfId="15796"/>
    <cellStyle name="Percent 2 3 2 4 2 5 3" xfId="15797"/>
    <cellStyle name="Percent 2 3 2 4 2 5 4" xfId="15798"/>
    <cellStyle name="Percent 2 3 2 4 2 6" xfId="15799"/>
    <cellStyle name="Percent 2 3 2 4 2 7" xfId="15800"/>
    <cellStyle name="Percent 2 3 2 4 2 8" xfId="15801"/>
    <cellStyle name="Percent 2 3 2 4 3" xfId="15802"/>
    <cellStyle name="Percent 2 3 2 4 3 2" xfId="15803"/>
    <cellStyle name="Percent 2 3 2 4 3 2 2" xfId="15804"/>
    <cellStyle name="Percent 2 3 2 4 3 2 2 2" xfId="15805"/>
    <cellStyle name="Percent 2 3 2 4 3 2 2 3" xfId="15806"/>
    <cellStyle name="Percent 2 3 2 4 3 2 2 4" xfId="15807"/>
    <cellStyle name="Percent 2 3 2 4 3 2 3" xfId="15808"/>
    <cellStyle name="Percent 2 3 2 4 3 2 3 2" xfId="15809"/>
    <cellStyle name="Percent 2 3 2 4 3 2 3 3" xfId="15810"/>
    <cellStyle name="Percent 2 3 2 4 3 2 3 4" xfId="15811"/>
    <cellStyle name="Percent 2 3 2 4 3 2 4" xfId="15812"/>
    <cellStyle name="Percent 2 3 2 4 3 2 5" xfId="15813"/>
    <cellStyle name="Percent 2 3 2 4 3 2 6" xfId="15814"/>
    <cellStyle name="Percent 2 3 2 4 3 3" xfId="15815"/>
    <cellStyle name="Percent 2 3 2 4 3 3 2" xfId="15816"/>
    <cellStyle name="Percent 2 3 2 4 3 3 2 2" xfId="15817"/>
    <cellStyle name="Percent 2 3 2 4 3 3 2 3" xfId="15818"/>
    <cellStyle name="Percent 2 3 2 4 3 3 2 4" xfId="15819"/>
    <cellStyle name="Percent 2 3 2 4 3 3 3" xfId="15820"/>
    <cellStyle name="Percent 2 3 2 4 3 3 3 2" xfId="15821"/>
    <cellStyle name="Percent 2 3 2 4 3 3 3 3" xfId="15822"/>
    <cellStyle name="Percent 2 3 2 4 3 3 3 4" xfId="15823"/>
    <cellStyle name="Percent 2 3 2 4 3 3 4" xfId="15824"/>
    <cellStyle name="Percent 2 3 2 4 3 3 5" xfId="15825"/>
    <cellStyle name="Percent 2 3 2 4 3 3 6" xfId="15826"/>
    <cellStyle name="Percent 2 3 2 4 3 4" xfId="15827"/>
    <cellStyle name="Percent 2 3 2 4 3 4 2" xfId="15828"/>
    <cellStyle name="Percent 2 3 2 4 3 4 3" xfId="15829"/>
    <cellStyle name="Percent 2 3 2 4 3 4 4" xfId="15830"/>
    <cellStyle name="Percent 2 3 2 4 3 5" xfId="15831"/>
    <cellStyle name="Percent 2 3 2 4 3 5 2" xfId="15832"/>
    <cellStyle name="Percent 2 3 2 4 3 5 3" xfId="15833"/>
    <cellStyle name="Percent 2 3 2 4 3 5 4" xfId="15834"/>
    <cellStyle name="Percent 2 3 2 4 3 6" xfId="15835"/>
    <cellStyle name="Percent 2 3 2 4 3 7" xfId="15836"/>
    <cellStyle name="Percent 2 3 2 4 3 8" xfId="15837"/>
    <cellStyle name="Percent 2 3 2 4 4" xfId="15838"/>
    <cellStyle name="Percent 2 3 2 4 4 2" xfId="15839"/>
    <cellStyle name="Percent 2 3 2 4 4 2 2" xfId="15840"/>
    <cellStyle name="Percent 2 3 2 4 4 2 3" xfId="15841"/>
    <cellStyle name="Percent 2 3 2 4 4 2 4" xfId="15842"/>
    <cellStyle name="Percent 2 3 2 4 4 3" xfId="15843"/>
    <cellStyle name="Percent 2 3 2 4 4 3 2" xfId="15844"/>
    <cellStyle name="Percent 2 3 2 4 4 3 3" xfId="15845"/>
    <cellStyle name="Percent 2 3 2 4 4 3 4" xfId="15846"/>
    <cellStyle name="Percent 2 3 2 4 4 4" xfId="15847"/>
    <cellStyle name="Percent 2 3 2 4 4 5" xfId="15848"/>
    <cellStyle name="Percent 2 3 2 4 4 6" xfId="15849"/>
    <cellStyle name="Percent 2 3 2 4 5" xfId="15850"/>
    <cellStyle name="Percent 2 3 2 4 5 2" xfId="15851"/>
    <cellStyle name="Percent 2 3 2 4 5 2 2" xfId="15852"/>
    <cellStyle name="Percent 2 3 2 4 5 2 3" xfId="15853"/>
    <cellStyle name="Percent 2 3 2 4 5 2 4" xfId="15854"/>
    <cellStyle name="Percent 2 3 2 4 5 3" xfId="15855"/>
    <cellStyle name="Percent 2 3 2 4 5 3 2" xfId="15856"/>
    <cellStyle name="Percent 2 3 2 4 5 3 3" xfId="15857"/>
    <cellStyle name="Percent 2 3 2 4 5 3 4" xfId="15858"/>
    <cellStyle name="Percent 2 3 2 4 5 4" xfId="15859"/>
    <cellStyle name="Percent 2 3 2 4 5 5" xfId="15860"/>
    <cellStyle name="Percent 2 3 2 4 5 6" xfId="15861"/>
    <cellStyle name="Percent 2 3 2 4 6" xfId="15862"/>
    <cellStyle name="Percent 2 3 2 4 6 2" xfId="15863"/>
    <cellStyle name="Percent 2 3 2 4 6 3" xfId="15864"/>
    <cellStyle name="Percent 2 3 2 4 6 4" xfId="15865"/>
    <cellStyle name="Percent 2 3 2 4 7" xfId="15866"/>
    <cellStyle name="Percent 2 3 2 4 7 2" xfId="15867"/>
    <cellStyle name="Percent 2 3 2 4 7 3" xfId="15868"/>
    <cellStyle name="Percent 2 3 2 4 7 4" xfId="15869"/>
    <cellStyle name="Percent 2 3 2 4 8" xfId="15870"/>
    <cellStyle name="Percent 2 3 2 4 9" xfId="15871"/>
    <cellStyle name="Percent 2 3 2 5" xfId="15872"/>
    <cellStyle name="Percent 2 3 2 5 2" xfId="15873"/>
    <cellStyle name="Percent 2 3 2 5 2 2" xfId="15874"/>
    <cellStyle name="Percent 2 3 2 5 2 2 2" xfId="15875"/>
    <cellStyle name="Percent 2 3 2 5 2 2 3" xfId="15876"/>
    <cellStyle name="Percent 2 3 2 5 2 2 4" xfId="15877"/>
    <cellStyle name="Percent 2 3 2 5 2 3" xfId="15878"/>
    <cellStyle name="Percent 2 3 2 5 2 3 2" xfId="15879"/>
    <cellStyle name="Percent 2 3 2 5 2 3 3" xfId="15880"/>
    <cellStyle name="Percent 2 3 2 5 2 3 4" xfId="15881"/>
    <cellStyle name="Percent 2 3 2 5 2 4" xfId="15882"/>
    <cellStyle name="Percent 2 3 2 5 2 5" xfId="15883"/>
    <cellStyle name="Percent 2 3 2 5 2 6" xfId="15884"/>
    <cellStyle name="Percent 2 3 2 5 3" xfId="15885"/>
    <cellStyle name="Percent 2 3 2 5 3 2" xfId="15886"/>
    <cellStyle name="Percent 2 3 2 5 3 2 2" xfId="15887"/>
    <cellStyle name="Percent 2 3 2 5 3 2 3" xfId="15888"/>
    <cellStyle name="Percent 2 3 2 5 3 2 4" xfId="15889"/>
    <cellStyle name="Percent 2 3 2 5 3 3" xfId="15890"/>
    <cellStyle name="Percent 2 3 2 5 3 3 2" xfId="15891"/>
    <cellStyle name="Percent 2 3 2 5 3 3 3" xfId="15892"/>
    <cellStyle name="Percent 2 3 2 5 3 3 4" xfId="15893"/>
    <cellStyle name="Percent 2 3 2 5 3 4" xfId="15894"/>
    <cellStyle name="Percent 2 3 2 5 3 5" xfId="15895"/>
    <cellStyle name="Percent 2 3 2 5 3 6" xfId="15896"/>
    <cellStyle name="Percent 2 3 2 5 4" xfId="15897"/>
    <cellStyle name="Percent 2 3 2 5 4 2" xfId="15898"/>
    <cellStyle name="Percent 2 3 2 5 4 3" xfId="15899"/>
    <cellStyle name="Percent 2 3 2 5 4 4" xfId="15900"/>
    <cellStyle name="Percent 2 3 2 5 5" xfId="15901"/>
    <cellStyle name="Percent 2 3 2 5 5 2" xfId="15902"/>
    <cellStyle name="Percent 2 3 2 5 5 3" xfId="15903"/>
    <cellStyle name="Percent 2 3 2 5 5 4" xfId="15904"/>
    <cellStyle name="Percent 2 3 2 5 6" xfId="15905"/>
    <cellStyle name="Percent 2 3 2 5 7" xfId="15906"/>
    <cellStyle name="Percent 2 3 2 5 8" xfId="15907"/>
    <cellStyle name="Percent 2 3 2 6" xfId="15908"/>
    <cellStyle name="Percent 2 3 2 6 2" xfId="15909"/>
    <cellStyle name="Percent 2 3 2 6 2 2" xfId="15910"/>
    <cellStyle name="Percent 2 3 2 6 2 2 2" xfId="15911"/>
    <cellStyle name="Percent 2 3 2 6 2 2 3" xfId="15912"/>
    <cellStyle name="Percent 2 3 2 6 2 2 4" xfId="15913"/>
    <cellStyle name="Percent 2 3 2 6 2 3" xfId="15914"/>
    <cellStyle name="Percent 2 3 2 6 2 3 2" xfId="15915"/>
    <cellStyle name="Percent 2 3 2 6 2 3 3" xfId="15916"/>
    <cellStyle name="Percent 2 3 2 6 2 3 4" xfId="15917"/>
    <cellStyle name="Percent 2 3 2 6 2 4" xfId="15918"/>
    <cellStyle name="Percent 2 3 2 6 2 5" xfId="15919"/>
    <cellStyle name="Percent 2 3 2 6 2 6" xfId="15920"/>
    <cellStyle name="Percent 2 3 2 6 3" xfId="15921"/>
    <cellStyle name="Percent 2 3 2 6 3 2" xfId="15922"/>
    <cellStyle name="Percent 2 3 2 6 3 2 2" xfId="15923"/>
    <cellStyle name="Percent 2 3 2 6 3 2 3" xfId="15924"/>
    <cellStyle name="Percent 2 3 2 6 3 2 4" xfId="15925"/>
    <cellStyle name="Percent 2 3 2 6 3 3" xfId="15926"/>
    <cellStyle name="Percent 2 3 2 6 3 3 2" xfId="15927"/>
    <cellStyle name="Percent 2 3 2 6 3 3 3" xfId="15928"/>
    <cellStyle name="Percent 2 3 2 6 3 3 4" xfId="15929"/>
    <cellStyle name="Percent 2 3 2 6 3 4" xfId="15930"/>
    <cellStyle name="Percent 2 3 2 6 3 5" xfId="15931"/>
    <cellStyle name="Percent 2 3 2 6 3 6" xfId="15932"/>
    <cellStyle name="Percent 2 3 2 6 4" xfId="15933"/>
    <cellStyle name="Percent 2 3 2 6 4 2" xfId="15934"/>
    <cellStyle name="Percent 2 3 2 6 4 3" xfId="15935"/>
    <cellStyle name="Percent 2 3 2 6 4 4" xfId="15936"/>
    <cellStyle name="Percent 2 3 2 6 5" xfId="15937"/>
    <cellStyle name="Percent 2 3 2 6 5 2" xfId="15938"/>
    <cellStyle name="Percent 2 3 2 6 5 3" xfId="15939"/>
    <cellStyle name="Percent 2 3 2 6 5 4" xfId="15940"/>
    <cellStyle name="Percent 2 3 2 6 6" xfId="15941"/>
    <cellStyle name="Percent 2 3 2 6 7" xfId="15942"/>
    <cellStyle name="Percent 2 3 2 6 8" xfId="15943"/>
    <cellStyle name="Percent 2 3 2 7" xfId="15944"/>
    <cellStyle name="Percent 2 3 2 7 2" xfId="15945"/>
    <cellStyle name="Percent 2 3 2 7 2 2" xfId="15946"/>
    <cellStyle name="Percent 2 3 2 7 2 2 2" xfId="15947"/>
    <cellStyle name="Percent 2 3 2 7 2 2 3" xfId="15948"/>
    <cellStyle name="Percent 2 3 2 7 2 2 4" xfId="15949"/>
    <cellStyle name="Percent 2 3 2 7 2 3" xfId="15950"/>
    <cellStyle name="Percent 2 3 2 7 2 3 2" xfId="15951"/>
    <cellStyle name="Percent 2 3 2 7 2 3 3" xfId="15952"/>
    <cellStyle name="Percent 2 3 2 7 2 3 4" xfId="15953"/>
    <cellStyle name="Percent 2 3 2 7 2 4" xfId="15954"/>
    <cellStyle name="Percent 2 3 2 7 2 5" xfId="15955"/>
    <cellStyle name="Percent 2 3 2 7 2 6" xfId="15956"/>
    <cellStyle name="Percent 2 3 2 7 3" xfId="15957"/>
    <cellStyle name="Percent 2 3 2 7 3 2" xfId="15958"/>
    <cellStyle name="Percent 2 3 2 7 3 2 2" xfId="15959"/>
    <cellStyle name="Percent 2 3 2 7 3 2 3" xfId="15960"/>
    <cellStyle name="Percent 2 3 2 7 3 2 4" xfId="15961"/>
    <cellStyle name="Percent 2 3 2 7 3 3" xfId="15962"/>
    <cellStyle name="Percent 2 3 2 7 3 3 2" xfId="15963"/>
    <cellStyle name="Percent 2 3 2 7 3 3 3" xfId="15964"/>
    <cellStyle name="Percent 2 3 2 7 3 3 4" xfId="15965"/>
    <cellStyle name="Percent 2 3 2 7 3 4" xfId="15966"/>
    <cellStyle name="Percent 2 3 2 7 3 5" xfId="15967"/>
    <cellStyle name="Percent 2 3 2 7 3 6" xfId="15968"/>
    <cellStyle name="Percent 2 3 2 7 4" xfId="15969"/>
    <cellStyle name="Percent 2 3 2 7 4 2" xfId="15970"/>
    <cellStyle name="Percent 2 3 2 7 4 3" xfId="15971"/>
    <cellStyle name="Percent 2 3 2 7 4 4" xfId="15972"/>
    <cellStyle name="Percent 2 3 2 7 5" xfId="15973"/>
    <cellStyle name="Percent 2 3 2 7 5 2" xfId="15974"/>
    <cellStyle name="Percent 2 3 2 7 5 3" xfId="15975"/>
    <cellStyle name="Percent 2 3 2 7 5 4" xfId="15976"/>
    <cellStyle name="Percent 2 3 2 7 6" xfId="15977"/>
    <cellStyle name="Percent 2 3 2 7 7" xfId="15978"/>
    <cellStyle name="Percent 2 3 2 7 8" xfId="15979"/>
    <cellStyle name="Percent 2 3 2 8" xfId="15980"/>
    <cellStyle name="Percent 2 3 2 8 2" xfId="15981"/>
    <cellStyle name="Percent 2 3 2 8 2 2" xfId="15982"/>
    <cellStyle name="Percent 2 3 2 8 2 3" xfId="15983"/>
    <cellStyle name="Percent 2 3 2 8 2 4" xfId="15984"/>
    <cellStyle name="Percent 2 3 2 8 3" xfId="15985"/>
    <cellStyle name="Percent 2 3 2 8 3 2" xfId="15986"/>
    <cellStyle name="Percent 2 3 2 8 3 3" xfId="15987"/>
    <cellStyle name="Percent 2 3 2 8 3 4" xfId="15988"/>
    <cellStyle name="Percent 2 3 2 8 4" xfId="15989"/>
    <cellStyle name="Percent 2 3 2 8 5" xfId="15990"/>
    <cellStyle name="Percent 2 3 2 8 6" xfId="15991"/>
    <cellStyle name="Percent 2 3 2 9" xfId="15992"/>
    <cellStyle name="Percent 2 3 2 9 2" xfId="15993"/>
    <cellStyle name="Percent 2 3 2 9 2 2" xfId="15994"/>
    <cellStyle name="Percent 2 3 2 9 2 3" xfId="15995"/>
    <cellStyle name="Percent 2 3 2 9 2 4" xfId="15996"/>
    <cellStyle name="Percent 2 3 2 9 3" xfId="15997"/>
    <cellStyle name="Percent 2 3 2 9 3 2" xfId="15998"/>
    <cellStyle name="Percent 2 3 2 9 3 3" xfId="15999"/>
    <cellStyle name="Percent 2 3 2 9 3 4" xfId="16000"/>
    <cellStyle name="Percent 2 3 2 9 4" xfId="16001"/>
    <cellStyle name="Percent 2 3 2 9 5" xfId="16002"/>
    <cellStyle name="Percent 2 3 2 9 6" xfId="16003"/>
    <cellStyle name="Percent 2 3 3" xfId="16004"/>
    <cellStyle name="Percent 2 3 3 10" xfId="16005"/>
    <cellStyle name="Percent 2 3 3 10 2" xfId="16006"/>
    <cellStyle name="Percent 2 3 3 10 3" xfId="16007"/>
    <cellStyle name="Percent 2 3 3 10 4" xfId="16008"/>
    <cellStyle name="Percent 2 3 3 11" xfId="16009"/>
    <cellStyle name="Percent 2 3 3 11 2" xfId="16010"/>
    <cellStyle name="Percent 2 3 3 11 3" xfId="16011"/>
    <cellStyle name="Percent 2 3 3 11 4" xfId="16012"/>
    <cellStyle name="Percent 2 3 3 12" xfId="16013"/>
    <cellStyle name="Percent 2 3 3 13" xfId="16014"/>
    <cellStyle name="Percent 2 3 3 14" xfId="16015"/>
    <cellStyle name="Percent 2 3 3 2" xfId="16016"/>
    <cellStyle name="Percent 2 3 3 2 10" xfId="16017"/>
    <cellStyle name="Percent 2 3 3 2 10 2" xfId="16018"/>
    <cellStyle name="Percent 2 3 3 2 10 3" xfId="16019"/>
    <cellStyle name="Percent 2 3 3 2 10 4" xfId="16020"/>
    <cellStyle name="Percent 2 3 3 2 11" xfId="16021"/>
    <cellStyle name="Percent 2 3 3 2 12" xfId="16022"/>
    <cellStyle name="Percent 2 3 3 2 13" xfId="16023"/>
    <cellStyle name="Percent 2 3 3 2 2" xfId="16024"/>
    <cellStyle name="Percent 2 3 3 2 2 10" xfId="16025"/>
    <cellStyle name="Percent 2 3 3 2 2 11" xfId="16026"/>
    <cellStyle name="Percent 2 3 3 2 2 12" xfId="16027"/>
    <cellStyle name="Percent 2 3 3 2 2 2" xfId="16028"/>
    <cellStyle name="Percent 2 3 3 2 2 2 10" xfId="16029"/>
    <cellStyle name="Percent 2 3 3 2 2 2 2" xfId="16030"/>
    <cellStyle name="Percent 2 3 3 2 2 2 2 2" xfId="16031"/>
    <cellStyle name="Percent 2 3 3 2 2 2 2 2 2" xfId="16032"/>
    <cellStyle name="Percent 2 3 3 2 2 2 2 2 2 2" xfId="16033"/>
    <cellStyle name="Percent 2 3 3 2 2 2 2 2 2 3" xfId="16034"/>
    <cellStyle name="Percent 2 3 3 2 2 2 2 2 2 4" xfId="16035"/>
    <cellStyle name="Percent 2 3 3 2 2 2 2 2 3" xfId="16036"/>
    <cellStyle name="Percent 2 3 3 2 2 2 2 2 3 2" xfId="16037"/>
    <cellStyle name="Percent 2 3 3 2 2 2 2 2 3 3" xfId="16038"/>
    <cellStyle name="Percent 2 3 3 2 2 2 2 2 3 4" xfId="16039"/>
    <cellStyle name="Percent 2 3 3 2 2 2 2 2 4" xfId="16040"/>
    <cellStyle name="Percent 2 3 3 2 2 2 2 2 5" xfId="16041"/>
    <cellStyle name="Percent 2 3 3 2 2 2 2 2 6" xfId="16042"/>
    <cellStyle name="Percent 2 3 3 2 2 2 2 3" xfId="16043"/>
    <cellStyle name="Percent 2 3 3 2 2 2 2 3 2" xfId="16044"/>
    <cellStyle name="Percent 2 3 3 2 2 2 2 3 2 2" xfId="16045"/>
    <cellStyle name="Percent 2 3 3 2 2 2 2 3 2 3" xfId="16046"/>
    <cellStyle name="Percent 2 3 3 2 2 2 2 3 2 4" xfId="16047"/>
    <cellStyle name="Percent 2 3 3 2 2 2 2 3 3" xfId="16048"/>
    <cellStyle name="Percent 2 3 3 2 2 2 2 3 3 2" xfId="16049"/>
    <cellStyle name="Percent 2 3 3 2 2 2 2 3 3 3" xfId="16050"/>
    <cellStyle name="Percent 2 3 3 2 2 2 2 3 3 4" xfId="16051"/>
    <cellStyle name="Percent 2 3 3 2 2 2 2 3 4" xfId="16052"/>
    <cellStyle name="Percent 2 3 3 2 2 2 2 3 5" xfId="16053"/>
    <cellStyle name="Percent 2 3 3 2 2 2 2 3 6" xfId="16054"/>
    <cellStyle name="Percent 2 3 3 2 2 2 2 4" xfId="16055"/>
    <cellStyle name="Percent 2 3 3 2 2 2 2 4 2" xfId="16056"/>
    <cellStyle name="Percent 2 3 3 2 2 2 2 4 3" xfId="16057"/>
    <cellStyle name="Percent 2 3 3 2 2 2 2 4 4" xfId="16058"/>
    <cellStyle name="Percent 2 3 3 2 2 2 2 5" xfId="16059"/>
    <cellStyle name="Percent 2 3 3 2 2 2 2 5 2" xfId="16060"/>
    <cellStyle name="Percent 2 3 3 2 2 2 2 5 3" xfId="16061"/>
    <cellStyle name="Percent 2 3 3 2 2 2 2 5 4" xfId="16062"/>
    <cellStyle name="Percent 2 3 3 2 2 2 2 6" xfId="16063"/>
    <cellStyle name="Percent 2 3 3 2 2 2 2 7" xfId="16064"/>
    <cellStyle name="Percent 2 3 3 2 2 2 2 8" xfId="16065"/>
    <cellStyle name="Percent 2 3 3 2 2 2 3" xfId="16066"/>
    <cellStyle name="Percent 2 3 3 2 2 2 3 2" xfId="16067"/>
    <cellStyle name="Percent 2 3 3 2 2 2 3 2 2" xfId="16068"/>
    <cellStyle name="Percent 2 3 3 2 2 2 3 2 2 2" xfId="16069"/>
    <cellStyle name="Percent 2 3 3 2 2 2 3 2 2 3" xfId="16070"/>
    <cellStyle name="Percent 2 3 3 2 2 2 3 2 2 4" xfId="16071"/>
    <cellStyle name="Percent 2 3 3 2 2 2 3 2 3" xfId="16072"/>
    <cellStyle name="Percent 2 3 3 2 2 2 3 2 3 2" xfId="16073"/>
    <cellStyle name="Percent 2 3 3 2 2 2 3 2 3 3" xfId="16074"/>
    <cellStyle name="Percent 2 3 3 2 2 2 3 2 3 4" xfId="16075"/>
    <cellStyle name="Percent 2 3 3 2 2 2 3 2 4" xfId="16076"/>
    <cellStyle name="Percent 2 3 3 2 2 2 3 2 5" xfId="16077"/>
    <cellStyle name="Percent 2 3 3 2 2 2 3 2 6" xfId="16078"/>
    <cellStyle name="Percent 2 3 3 2 2 2 3 3" xfId="16079"/>
    <cellStyle name="Percent 2 3 3 2 2 2 3 3 2" xfId="16080"/>
    <cellStyle name="Percent 2 3 3 2 2 2 3 3 2 2" xfId="16081"/>
    <cellStyle name="Percent 2 3 3 2 2 2 3 3 2 3" xfId="16082"/>
    <cellStyle name="Percent 2 3 3 2 2 2 3 3 2 4" xfId="16083"/>
    <cellStyle name="Percent 2 3 3 2 2 2 3 3 3" xfId="16084"/>
    <cellStyle name="Percent 2 3 3 2 2 2 3 3 3 2" xfId="16085"/>
    <cellStyle name="Percent 2 3 3 2 2 2 3 3 3 3" xfId="16086"/>
    <cellStyle name="Percent 2 3 3 2 2 2 3 3 3 4" xfId="16087"/>
    <cellStyle name="Percent 2 3 3 2 2 2 3 3 4" xfId="16088"/>
    <cellStyle name="Percent 2 3 3 2 2 2 3 3 5" xfId="16089"/>
    <cellStyle name="Percent 2 3 3 2 2 2 3 3 6" xfId="16090"/>
    <cellStyle name="Percent 2 3 3 2 2 2 3 4" xfId="16091"/>
    <cellStyle name="Percent 2 3 3 2 2 2 3 4 2" xfId="16092"/>
    <cellStyle name="Percent 2 3 3 2 2 2 3 4 3" xfId="16093"/>
    <cellStyle name="Percent 2 3 3 2 2 2 3 4 4" xfId="16094"/>
    <cellStyle name="Percent 2 3 3 2 2 2 3 5" xfId="16095"/>
    <cellStyle name="Percent 2 3 3 2 2 2 3 5 2" xfId="16096"/>
    <cellStyle name="Percent 2 3 3 2 2 2 3 5 3" xfId="16097"/>
    <cellStyle name="Percent 2 3 3 2 2 2 3 5 4" xfId="16098"/>
    <cellStyle name="Percent 2 3 3 2 2 2 3 6" xfId="16099"/>
    <cellStyle name="Percent 2 3 3 2 2 2 3 7" xfId="16100"/>
    <cellStyle name="Percent 2 3 3 2 2 2 3 8" xfId="16101"/>
    <cellStyle name="Percent 2 3 3 2 2 2 4" xfId="16102"/>
    <cellStyle name="Percent 2 3 3 2 2 2 4 2" xfId="16103"/>
    <cellStyle name="Percent 2 3 3 2 2 2 4 2 2" xfId="16104"/>
    <cellStyle name="Percent 2 3 3 2 2 2 4 2 3" xfId="16105"/>
    <cellStyle name="Percent 2 3 3 2 2 2 4 2 4" xfId="16106"/>
    <cellStyle name="Percent 2 3 3 2 2 2 4 3" xfId="16107"/>
    <cellStyle name="Percent 2 3 3 2 2 2 4 3 2" xfId="16108"/>
    <cellStyle name="Percent 2 3 3 2 2 2 4 3 3" xfId="16109"/>
    <cellStyle name="Percent 2 3 3 2 2 2 4 3 4" xfId="16110"/>
    <cellStyle name="Percent 2 3 3 2 2 2 4 4" xfId="16111"/>
    <cellStyle name="Percent 2 3 3 2 2 2 4 5" xfId="16112"/>
    <cellStyle name="Percent 2 3 3 2 2 2 4 6" xfId="16113"/>
    <cellStyle name="Percent 2 3 3 2 2 2 5" xfId="16114"/>
    <cellStyle name="Percent 2 3 3 2 2 2 5 2" xfId="16115"/>
    <cellStyle name="Percent 2 3 3 2 2 2 5 2 2" xfId="16116"/>
    <cellStyle name="Percent 2 3 3 2 2 2 5 2 3" xfId="16117"/>
    <cellStyle name="Percent 2 3 3 2 2 2 5 2 4" xfId="16118"/>
    <cellStyle name="Percent 2 3 3 2 2 2 5 3" xfId="16119"/>
    <cellStyle name="Percent 2 3 3 2 2 2 5 3 2" xfId="16120"/>
    <cellStyle name="Percent 2 3 3 2 2 2 5 3 3" xfId="16121"/>
    <cellStyle name="Percent 2 3 3 2 2 2 5 3 4" xfId="16122"/>
    <cellStyle name="Percent 2 3 3 2 2 2 5 4" xfId="16123"/>
    <cellStyle name="Percent 2 3 3 2 2 2 5 5" xfId="16124"/>
    <cellStyle name="Percent 2 3 3 2 2 2 5 6" xfId="16125"/>
    <cellStyle name="Percent 2 3 3 2 2 2 6" xfId="16126"/>
    <cellStyle name="Percent 2 3 3 2 2 2 6 2" xfId="16127"/>
    <cellStyle name="Percent 2 3 3 2 2 2 6 3" xfId="16128"/>
    <cellStyle name="Percent 2 3 3 2 2 2 6 4" xfId="16129"/>
    <cellStyle name="Percent 2 3 3 2 2 2 7" xfId="16130"/>
    <cellStyle name="Percent 2 3 3 2 2 2 7 2" xfId="16131"/>
    <cellStyle name="Percent 2 3 3 2 2 2 7 3" xfId="16132"/>
    <cellStyle name="Percent 2 3 3 2 2 2 7 4" xfId="16133"/>
    <cellStyle name="Percent 2 3 3 2 2 2 8" xfId="16134"/>
    <cellStyle name="Percent 2 3 3 2 2 2 9" xfId="16135"/>
    <cellStyle name="Percent 2 3 3 2 2 3" xfId="16136"/>
    <cellStyle name="Percent 2 3 3 2 2 3 2" xfId="16137"/>
    <cellStyle name="Percent 2 3 3 2 2 3 2 2" xfId="16138"/>
    <cellStyle name="Percent 2 3 3 2 2 3 2 2 2" xfId="16139"/>
    <cellStyle name="Percent 2 3 3 2 2 3 2 2 3" xfId="16140"/>
    <cellStyle name="Percent 2 3 3 2 2 3 2 2 4" xfId="16141"/>
    <cellStyle name="Percent 2 3 3 2 2 3 2 3" xfId="16142"/>
    <cellStyle name="Percent 2 3 3 2 2 3 2 3 2" xfId="16143"/>
    <cellStyle name="Percent 2 3 3 2 2 3 2 3 3" xfId="16144"/>
    <cellStyle name="Percent 2 3 3 2 2 3 2 3 4" xfId="16145"/>
    <cellStyle name="Percent 2 3 3 2 2 3 2 4" xfId="16146"/>
    <cellStyle name="Percent 2 3 3 2 2 3 2 5" xfId="16147"/>
    <cellStyle name="Percent 2 3 3 2 2 3 2 6" xfId="16148"/>
    <cellStyle name="Percent 2 3 3 2 2 3 3" xfId="16149"/>
    <cellStyle name="Percent 2 3 3 2 2 3 3 2" xfId="16150"/>
    <cellStyle name="Percent 2 3 3 2 2 3 3 2 2" xfId="16151"/>
    <cellStyle name="Percent 2 3 3 2 2 3 3 2 3" xfId="16152"/>
    <cellStyle name="Percent 2 3 3 2 2 3 3 2 4" xfId="16153"/>
    <cellStyle name="Percent 2 3 3 2 2 3 3 3" xfId="16154"/>
    <cellStyle name="Percent 2 3 3 2 2 3 3 3 2" xfId="16155"/>
    <cellStyle name="Percent 2 3 3 2 2 3 3 3 3" xfId="16156"/>
    <cellStyle name="Percent 2 3 3 2 2 3 3 3 4" xfId="16157"/>
    <cellStyle name="Percent 2 3 3 2 2 3 3 4" xfId="16158"/>
    <cellStyle name="Percent 2 3 3 2 2 3 3 5" xfId="16159"/>
    <cellStyle name="Percent 2 3 3 2 2 3 3 6" xfId="16160"/>
    <cellStyle name="Percent 2 3 3 2 2 3 4" xfId="16161"/>
    <cellStyle name="Percent 2 3 3 2 2 3 4 2" xfId="16162"/>
    <cellStyle name="Percent 2 3 3 2 2 3 4 3" xfId="16163"/>
    <cellStyle name="Percent 2 3 3 2 2 3 4 4" xfId="16164"/>
    <cellStyle name="Percent 2 3 3 2 2 3 5" xfId="16165"/>
    <cellStyle name="Percent 2 3 3 2 2 3 5 2" xfId="16166"/>
    <cellStyle name="Percent 2 3 3 2 2 3 5 3" xfId="16167"/>
    <cellStyle name="Percent 2 3 3 2 2 3 5 4" xfId="16168"/>
    <cellStyle name="Percent 2 3 3 2 2 3 6" xfId="16169"/>
    <cellStyle name="Percent 2 3 3 2 2 3 7" xfId="16170"/>
    <cellStyle name="Percent 2 3 3 2 2 3 8" xfId="16171"/>
    <cellStyle name="Percent 2 3 3 2 2 4" xfId="16172"/>
    <cellStyle name="Percent 2 3 3 2 2 4 2" xfId="16173"/>
    <cellStyle name="Percent 2 3 3 2 2 4 2 2" xfId="16174"/>
    <cellStyle name="Percent 2 3 3 2 2 4 2 2 2" xfId="16175"/>
    <cellStyle name="Percent 2 3 3 2 2 4 2 2 3" xfId="16176"/>
    <cellStyle name="Percent 2 3 3 2 2 4 2 2 4" xfId="16177"/>
    <cellStyle name="Percent 2 3 3 2 2 4 2 3" xfId="16178"/>
    <cellStyle name="Percent 2 3 3 2 2 4 2 3 2" xfId="16179"/>
    <cellStyle name="Percent 2 3 3 2 2 4 2 3 3" xfId="16180"/>
    <cellStyle name="Percent 2 3 3 2 2 4 2 3 4" xfId="16181"/>
    <cellStyle name="Percent 2 3 3 2 2 4 2 4" xfId="16182"/>
    <cellStyle name="Percent 2 3 3 2 2 4 2 5" xfId="16183"/>
    <cellStyle name="Percent 2 3 3 2 2 4 2 6" xfId="16184"/>
    <cellStyle name="Percent 2 3 3 2 2 4 3" xfId="16185"/>
    <cellStyle name="Percent 2 3 3 2 2 4 3 2" xfId="16186"/>
    <cellStyle name="Percent 2 3 3 2 2 4 3 2 2" xfId="16187"/>
    <cellStyle name="Percent 2 3 3 2 2 4 3 2 3" xfId="16188"/>
    <cellStyle name="Percent 2 3 3 2 2 4 3 2 4" xfId="16189"/>
    <cellStyle name="Percent 2 3 3 2 2 4 3 3" xfId="16190"/>
    <cellStyle name="Percent 2 3 3 2 2 4 3 3 2" xfId="16191"/>
    <cellStyle name="Percent 2 3 3 2 2 4 3 3 3" xfId="16192"/>
    <cellStyle name="Percent 2 3 3 2 2 4 3 3 4" xfId="16193"/>
    <cellStyle name="Percent 2 3 3 2 2 4 3 4" xfId="16194"/>
    <cellStyle name="Percent 2 3 3 2 2 4 3 5" xfId="16195"/>
    <cellStyle name="Percent 2 3 3 2 2 4 3 6" xfId="16196"/>
    <cellStyle name="Percent 2 3 3 2 2 4 4" xfId="16197"/>
    <cellStyle name="Percent 2 3 3 2 2 4 4 2" xfId="16198"/>
    <cellStyle name="Percent 2 3 3 2 2 4 4 3" xfId="16199"/>
    <cellStyle name="Percent 2 3 3 2 2 4 4 4" xfId="16200"/>
    <cellStyle name="Percent 2 3 3 2 2 4 5" xfId="16201"/>
    <cellStyle name="Percent 2 3 3 2 2 4 5 2" xfId="16202"/>
    <cellStyle name="Percent 2 3 3 2 2 4 5 3" xfId="16203"/>
    <cellStyle name="Percent 2 3 3 2 2 4 5 4" xfId="16204"/>
    <cellStyle name="Percent 2 3 3 2 2 4 6" xfId="16205"/>
    <cellStyle name="Percent 2 3 3 2 2 4 7" xfId="16206"/>
    <cellStyle name="Percent 2 3 3 2 2 4 8" xfId="16207"/>
    <cellStyle name="Percent 2 3 3 2 2 5" xfId="16208"/>
    <cellStyle name="Percent 2 3 3 2 2 5 2" xfId="16209"/>
    <cellStyle name="Percent 2 3 3 2 2 5 2 2" xfId="16210"/>
    <cellStyle name="Percent 2 3 3 2 2 5 2 2 2" xfId="16211"/>
    <cellStyle name="Percent 2 3 3 2 2 5 2 2 3" xfId="16212"/>
    <cellStyle name="Percent 2 3 3 2 2 5 2 2 4" xfId="16213"/>
    <cellStyle name="Percent 2 3 3 2 2 5 2 3" xfId="16214"/>
    <cellStyle name="Percent 2 3 3 2 2 5 2 3 2" xfId="16215"/>
    <cellStyle name="Percent 2 3 3 2 2 5 2 3 3" xfId="16216"/>
    <cellStyle name="Percent 2 3 3 2 2 5 2 3 4" xfId="16217"/>
    <cellStyle name="Percent 2 3 3 2 2 5 2 4" xfId="16218"/>
    <cellStyle name="Percent 2 3 3 2 2 5 2 5" xfId="16219"/>
    <cellStyle name="Percent 2 3 3 2 2 5 2 6" xfId="16220"/>
    <cellStyle name="Percent 2 3 3 2 2 5 3" xfId="16221"/>
    <cellStyle name="Percent 2 3 3 2 2 5 3 2" xfId="16222"/>
    <cellStyle name="Percent 2 3 3 2 2 5 3 2 2" xfId="16223"/>
    <cellStyle name="Percent 2 3 3 2 2 5 3 2 3" xfId="16224"/>
    <cellStyle name="Percent 2 3 3 2 2 5 3 2 4" xfId="16225"/>
    <cellStyle name="Percent 2 3 3 2 2 5 3 3" xfId="16226"/>
    <cellStyle name="Percent 2 3 3 2 2 5 3 3 2" xfId="16227"/>
    <cellStyle name="Percent 2 3 3 2 2 5 3 3 3" xfId="16228"/>
    <cellStyle name="Percent 2 3 3 2 2 5 3 3 4" xfId="16229"/>
    <cellStyle name="Percent 2 3 3 2 2 5 3 4" xfId="16230"/>
    <cellStyle name="Percent 2 3 3 2 2 5 3 5" xfId="16231"/>
    <cellStyle name="Percent 2 3 3 2 2 5 3 6" xfId="16232"/>
    <cellStyle name="Percent 2 3 3 2 2 5 4" xfId="16233"/>
    <cellStyle name="Percent 2 3 3 2 2 5 4 2" xfId="16234"/>
    <cellStyle name="Percent 2 3 3 2 2 5 4 3" xfId="16235"/>
    <cellStyle name="Percent 2 3 3 2 2 5 4 4" xfId="16236"/>
    <cellStyle name="Percent 2 3 3 2 2 5 5" xfId="16237"/>
    <cellStyle name="Percent 2 3 3 2 2 5 5 2" xfId="16238"/>
    <cellStyle name="Percent 2 3 3 2 2 5 5 3" xfId="16239"/>
    <cellStyle name="Percent 2 3 3 2 2 5 5 4" xfId="16240"/>
    <cellStyle name="Percent 2 3 3 2 2 5 6" xfId="16241"/>
    <cellStyle name="Percent 2 3 3 2 2 5 7" xfId="16242"/>
    <cellStyle name="Percent 2 3 3 2 2 5 8" xfId="16243"/>
    <cellStyle name="Percent 2 3 3 2 2 6" xfId="16244"/>
    <cellStyle name="Percent 2 3 3 2 2 6 2" xfId="16245"/>
    <cellStyle name="Percent 2 3 3 2 2 6 2 2" xfId="16246"/>
    <cellStyle name="Percent 2 3 3 2 2 6 2 3" xfId="16247"/>
    <cellStyle name="Percent 2 3 3 2 2 6 2 4" xfId="16248"/>
    <cellStyle name="Percent 2 3 3 2 2 6 3" xfId="16249"/>
    <cellStyle name="Percent 2 3 3 2 2 6 3 2" xfId="16250"/>
    <cellStyle name="Percent 2 3 3 2 2 6 3 3" xfId="16251"/>
    <cellStyle name="Percent 2 3 3 2 2 6 3 4" xfId="16252"/>
    <cellStyle name="Percent 2 3 3 2 2 6 4" xfId="16253"/>
    <cellStyle name="Percent 2 3 3 2 2 6 5" xfId="16254"/>
    <cellStyle name="Percent 2 3 3 2 2 6 6" xfId="16255"/>
    <cellStyle name="Percent 2 3 3 2 2 7" xfId="16256"/>
    <cellStyle name="Percent 2 3 3 2 2 7 2" xfId="16257"/>
    <cellStyle name="Percent 2 3 3 2 2 7 2 2" xfId="16258"/>
    <cellStyle name="Percent 2 3 3 2 2 7 2 3" xfId="16259"/>
    <cellStyle name="Percent 2 3 3 2 2 7 2 4" xfId="16260"/>
    <cellStyle name="Percent 2 3 3 2 2 7 3" xfId="16261"/>
    <cellStyle name="Percent 2 3 3 2 2 7 3 2" xfId="16262"/>
    <cellStyle name="Percent 2 3 3 2 2 7 3 3" xfId="16263"/>
    <cellStyle name="Percent 2 3 3 2 2 7 3 4" xfId="16264"/>
    <cellStyle name="Percent 2 3 3 2 2 7 4" xfId="16265"/>
    <cellStyle name="Percent 2 3 3 2 2 7 5" xfId="16266"/>
    <cellStyle name="Percent 2 3 3 2 2 7 6" xfId="16267"/>
    <cellStyle name="Percent 2 3 3 2 2 8" xfId="16268"/>
    <cellStyle name="Percent 2 3 3 2 2 8 2" xfId="16269"/>
    <cellStyle name="Percent 2 3 3 2 2 8 3" xfId="16270"/>
    <cellStyle name="Percent 2 3 3 2 2 8 4" xfId="16271"/>
    <cellStyle name="Percent 2 3 3 2 2 9" xfId="16272"/>
    <cellStyle name="Percent 2 3 3 2 2 9 2" xfId="16273"/>
    <cellStyle name="Percent 2 3 3 2 2 9 3" xfId="16274"/>
    <cellStyle name="Percent 2 3 3 2 2 9 4" xfId="16275"/>
    <cellStyle name="Percent 2 3 3 2 3" xfId="16276"/>
    <cellStyle name="Percent 2 3 3 2 3 10" xfId="16277"/>
    <cellStyle name="Percent 2 3 3 2 3 2" xfId="16278"/>
    <cellStyle name="Percent 2 3 3 2 3 2 2" xfId="16279"/>
    <cellStyle name="Percent 2 3 3 2 3 2 2 2" xfId="16280"/>
    <cellStyle name="Percent 2 3 3 2 3 2 2 2 2" xfId="16281"/>
    <cellStyle name="Percent 2 3 3 2 3 2 2 2 3" xfId="16282"/>
    <cellStyle name="Percent 2 3 3 2 3 2 2 2 4" xfId="16283"/>
    <cellStyle name="Percent 2 3 3 2 3 2 2 3" xfId="16284"/>
    <cellStyle name="Percent 2 3 3 2 3 2 2 3 2" xfId="16285"/>
    <cellStyle name="Percent 2 3 3 2 3 2 2 3 3" xfId="16286"/>
    <cellStyle name="Percent 2 3 3 2 3 2 2 3 4" xfId="16287"/>
    <cellStyle name="Percent 2 3 3 2 3 2 2 4" xfId="16288"/>
    <cellStyle name="Percent 2 3 3 2 3 2 2 5" xfId="16289"/>
    <cellStyle name="Percent 2 3 3 2 3 2 2 6" xfId="16290"/>
    <cellStyle name="Percent 2 3 3 2 3 2 3" xfId="16291"/>
    <cellStyle name="Percent 2 3 3 2 3 2 3 2" xfId="16292"/>
    <cellStyle name="Percent 2 3 3 2 3 2 3 2 2" xfId="16293"/>
    <cellStyle name="Percent 2 3 3 2 3 2 3 2 3" xfId="16294"/>
    <cellStyle name="Percent 2 3 3 2 3 2 3 2 4" xfId="16295"/>
    <cellStyle name="Percent 2 3 3 2 3 2 3 3" xfId="16296"/>
    <cellStyle name="Percent 2 3 3 2 3 2 3 3 2" xfId="16297"/>
    <cellStyle name="Percent 2 3 3 2 3 2 3 3 3" xfId="16298"/>
    <cellStyle name="Percent 2 3 3 2 3 2 3 3 4" xfId="16299"/>
    <cellStyle name="Percent 2 3 3 2 3 2 3 4" xfId="16300"/>
    <cellStyle name="Percent 2 3 3 2 3 2 3 5" xfId="16301"/>
    <cellStyle name="Percent 2 3 3 2 3 2 3 6" xfId="16302"/>
    <cellStyle name="Percent 2 3 3 2 3 2 4" xfId="16303"/>
    <cellStyle name="Percent 2 3 3 2 3 2 4 2" xfId="16304"/>
    <cellStyle name="Percent 2 3 3 2 3 2 4 3" xfId="16305"/>
    <cellStyle name="Percent 2 3 3 2 3 2 4 4" xfId="16306"/>
    <cellStyle name="Percent 2 3 3 2 3 2 5" xfId="16307"/>
    <cellStyle name="Percent 2 3 3 2 3 2 5 2" xfId="16308"/>
    <cellStyle name="Percent 2 3 3 2 3 2 5 3" xfId="16309"/>
    <cellStyle name="Percent 2 3 3 2 3 2 5 4" xfId="16310"/>
    <cellStyle name="Percent 2 3 3 2 3 2 6" xfId="16311"/>
    <cellStyle name="Percent 2 3 3 2 3 2 7" xfId="16312"/>
    <cellStyle name="Percent 2 3 3 2 3 2 8" xfId="16313"/>
    <cellStyle name="Percent 2 3 3 2 3 3" xfId="16314"/>
    <cellStyle name="Percent 2 3 3 2 3 3 2" xfId="16315"/>
    <cellStyle name="Percent 2 3 3 2 3 3 2 2" xfId="16316"/>
    <cellStyle name="Percent 2 3 3 2 3 3 2 2 2" xfId="16317"/>
    <cellStyle name="Percent 2 3 3 2 3 3 2 2 3" xfId="16318"/>
    <cellStyle name="Percent 2 3 3 2 3 3 2 2 4" xfId="16319"/>
    <cellStyle name="Percent 2 3 3 2 3 3 2 3" xfId="16320"/>
    <cellStyle name="Percent 2 3 3 2 3 3 2 3 2" xfId="16321"/>
    <cellStyle name="Percent 2 3 3 2 3 3 2 3 3" xfId="16322"/>
    <cellStyle name="Percent 2 3 3 2 3 3 2 3 4" xfId="16323"/>
    <cellStyle name="Percent 2 3 3 2 3 3 2 4" xfId="16324"/>
    <cellStyle name="Percent 2 3 3 2 3 3 2 5" xfId="16325"/>
    <cellStyle name="Percent 2 3 3 2 3 3 2 6" xfId="16326"/>
    <cellStyle name="Percent 2 3 3 2 3 3 3" xfId="16327"/>
    <cellStyle name="Percent 2 3 3 2 3 3 3 2" xfId="16328"/>
    <cellStyle name="Percent 2 3 3 2 3 3 3 2 2" xfId="16329"/>
    <cellStyle name="Percent 2 3 3 2 3 3 3 2 3" xfId="16330"/>
    <cellStyle name="Percent 2 3 3 2 3 3 3 2 4" xfId="16331"/>
    <cellStyle name="Percent 2 3 3 2 3 3 3 3" xfId="16332"/>
    <cellStyle name="Percent 2 3 3 2 3 3 3 3 2" xfId="16333"/>
    <cellStyle name="Percent 2 3 3 2 3 3 3 3 3" xfId="16334"/>
    <cellStyle name="Percent 2 3 3 2 3 3 3 3 4" xfId="16335"/>
    <cellStyle name="Percent 2 3 3 2 3 3 3 4" xfId="16336"/>
    <cellStyle name="Percent 2 3 3 2 3 3 3 5" xfId="16337"/>
    <cellStyle name="Percent 2 3 3 2 3 3 3 6" xfId="16338"/>
    <cellStyle name="Percent 2 3 3 2 3 3 4" xfId="16339"/>
    <cellStyle name="Percent 2 3 3 2 3 3 4 2" xfId="16340"/>
    <cellStyle name="Percent 2 3 3 2 3 3 4 3" xfId="16341"/>
    <cellStyle name="Percent 2 3 3 2 3 3 4 4" xfId="16342"/>
    <cellStyle name="Percent 2 3 3 2 3 3 5" xfId="16343"/>
    <cellStyle name="Percent 2 3 3 2 3 3 5 2" xfId="16344"/>
    <cellStyle name="Percent 2 3 3 2 3 3 5 3" xfId="16345"/>
    <cellStyle name="Percent 2 3 3 2 3 3 5 4" xfId="16346"/>
    <cellStyle name="Percent 2 3 3 2 3 3 6" xfId="16347"/>
    <cellStyle name="Percent 2 3 3 2 3 3 7" xfId="16348"/>
    <cellStyle name="Percent 2 3 3 2 3 3 8" xfId="16349"/>
    <cellStyle name="Percent 2 3 3 2 3 4" xfId="16350"/>
    <cellStyle name="Percent 2 3 3 2 3 4 2" xfId="16351"/>
    <cellStyle name="Percent 2 3 3 2 3 4 2 2" xfId="16352"/>
    <cellStyle name="Percent 2 3 3 2 3 4 2 3" xfId="16353"/>
    <cellStyle name="Percent 2 3 3 2 3 4 2 4" xfId="16354"/>
    <cellStyle name="Percent 2 3 3 2 3 4 3" xfId="16355"/>
    <cellStyle name="Percent 2 3 3 2 3 4 3 2" xfId="16356"/>
    <cellStyle name="Percent 2 3 3 2 3 4 3 3" xfId="16357"/>
    <cellStyle name="Percent 2 3 3 2 3 4 3 4" xfId="16358"/>
    <cellStyle name="Percent 2 3 3 2 3 4 4" xfId="16359"/>
    <cellStyle name="Percent 2 3 3 2 3 4 5" xfId="16360"/>
    <cellStyle name="Percent 2 3 3 2 3 4 6" xfId="16361"/>
    <cellStyle name="Percent 2 3 3 2 3 5" xfId="16362"/>
    <cellStyle name="Percent 2 3 3 2 3 5 2" xfId="16363"/>
    <cellStyle name="Percent 2 3 3 2 3 5 2 2" xfId="16364"/>
    <cellStyle name="Percent 2 3 3 2 3 5 2 3" xfId="16365"/>
    <cellStyle name="Percent 2 3 3 2 3 5 2 4" xfId="16366"/>
    <cellStyle name="Percent 2 3 3 2 3 5 3" xfId="16367"/>
    <cellStyle name="Percent 2 3 3 2 3 5 3 2" xfId="16368"/>
    <cellStyle name="Percent 2 3 3 2 3 5 3 3" xfId="16369"/>
    <cellStyle name="Percent 2 3 3 2 3 5 3 4" xfId="16370"/>
    <cellStyle name="Percent 2 3 3 2 3 5 4" xfId="16371"/>
    <cellStyle name="Percent 2 3 3 2 3 5 5" xfId="16372"/>
    <cellStyle name="Percent 2 3 3 2 3 5 6" xfId="16373"/>
    <cellStyle name="Percent 2 3 3 2 3 6" xfId="16374"/>
    <cellStyle name="Percent 2 3 3 2 3 6 2" xfId="16375"/>
    <cellStyle name="Percent 2 3 3 2 3 6 3" xfId="16376"/>
    <cellStyle name="Percent 2 3 3 2 3 6 4" xfId="16377"/>
    <cellStyle name="Percent 2 3 3 2 3 7" xfId="16378"/>
    <cellStyle name="Percent 2 3 3 2 3 7 2" xfId="16379"/>
    <cellStyle name="Percent 2 3 3 2 3 7 3" xfId="16380"/>
    <cellStyle name="Percent 2 3 3 2 3 7 4" xfId="16381"/>
    <cellStyle name="Percent 2 3 3 2 3 8" xfId="16382"/>
    <cellStyle name="Percent 2 3 3 2 3 9" xfId="16383"/>
    <cellStyle name="Percent 2 3 3 2 4" xfId="16384"/>
    <cellStyle name="Percent 2 3 3 2 4 2" xfId="16385"/>
    <cellStyle name="Percent 2 3 3 2 4 2 2" xfId="16386"/>
    <cellStyle name="Percent 2 3 3 2 4 2 2 2" xfId="16387"/>
    <cellStyle name="Percent 2 3 3 2 4 2 2 3" xfId="16388"/>
    <cellStyle name="Percent 2 3 3 2 4 2 2 4" xfId="16389"/>
    <cellStyle name="Percent 2 3 3 2 4 2 3" xfId="16390"/>
    <cellStyle name="Percent 2 3 3 2 4 2 3 2" xfId="16391"/>
    <cellStyle name="Percent 2 3 3 2 4 2 3 3" xfId="16392"/>
    <cellStyle name="Percent 2 3 3 2 4 2 3 4" xfId="16393"/>
    <cellStyle name="Percent 2 3 3 2 4 2 4" xfId="16394"/>
    <cellStyle name="Percent 2 3 3 2 4 2 5" xfId="16395"/>
    <cellStyle name="Percent 2 3 3 2 4 2 6" xfId="16396"/>
    <cellStyle name="Percent 2 3 3 2 4 3" xfId="16397"/>
    <cellStyle name="Percent 2 3 3 2 4 3 2" xfId="16398"/>
    <cellStyle name="Percent 2 3 3 2 4 3 2 2" xfId="16399"/>
    <cellStyle name="Percent 2 3 3 2 4 3 2 3" xfId="16400"/>
    <cellStyle name="Percent 2 3 3 2 4 3 2 4" xfId="16401"/>
    <cellStyle name="Percent 2 3 3 2 4 3 3" xfId="16402"/>
    <cellStyle name="Percent 2 3 3 2 4 3 3 2" xfId="16403"/>
    <cellStyle name="Percent 2 3 3 2 4 3 3 3" xfId="16404"/>
    <cellStyle name="Percent 2 3 3 2 4 3 3 4" xfId="16405"/>
    <cellStyle name="Percent 2 3 3 2 4 3 4" xfId="16406"/>
    <cellStyle name="Percent 2 3 3 2 4 3 5" xfId="16407"/>
    <cellStyle name="Percent 2 3 3 2 4 3 6" xfId="16408"/>
    <cellStyle name="Percent 2 3 3 2 4 4" xfId="16409"/>
    <cellStyle name="Percent 2 3 3 2 4 4 2" xfId="16410"/>
    <cellStyle name="Percent 2 3 3 2 4 4 3" xfId="16411"/>
    <cellStyle name="Percent 2 3 3 2 4 4 4" xfId="16412"/>
    <cellStyle name="Percent 2 3 3 2 4 5" xfId="16413"/>
    <cellStyle name="Percent 2 3 3 2 4 5 2" xfId="16414"/>
    <cellStyle name="Percent 2 3 3 2 4 5 3" xfId="16415"/>
    <cellStyle name="Percent 2 3 3 2 4 5 4" xfId="16416"/>
    <cellStyle name="Percent 2 3 3 2 4 6" xfId="16417"/>
    <cellStyle name="Percent 2 3 3 2 4 7" xfId="16418"/>
    <cellStyle name="Percent 2 3 3 2 4 8" xfId="16419"/>
    <cellStyle name="Percent 2 3 3 2 5" xfId="16420"/>
    <cellStyle name="Percent 2 3 3 2 5 2" xfId="16421"/>
    <cellStyle name="Percent 2 3 3 2 5 2 2" xfId="16422"/>
    <cellStyle name="Percent 2 3 3 2 5 2 2 2" xfId="16423"/>
    <cellStyle name="Percent 2 3 3 2 5 2 2 3" xfId="16424"/>
    <cellStyle name="Percent 2 3 3 2 5 2 2 4" xfId="16425"/>
    <cellStyle name="Percent 2 3 3 2 5 2 3" xfId="16426"/>
    <cellStyle name="Percent 2 3 3 2 5 2 3 2" xfId="16427"/>
    <cellStyle name="Percent 2 3 3 2 5 2 3 3" xfId="16428"/>
    <cellStyle name="Percent 2 3 3 2 5 2 3 4" xfId="16429"/>
    <cellStyle name="Percent 2 3 3 2 5 2 4" xfId="16430"/>
    <cellStyle name="Percent 2 3 3 2 5 2 5" xfId="16431"/>
    <cellStyle name="Percent 2 3 3 2 5 2 6" xfId="16432"/>
    <cellStyle name="Percent 2 3 3 2 5 3" xfId="16433"/>
    <cellStyle name="Percent 2 3 3 2 5 3 2" xfId="16434"/>
    <cellStyle name="Percent 2 3 3 2 5 3 2 2" xfId="16435"/>
    <cellStyle name="Percent 2 3 3 2 5 3 2 3" xfId="16436"/>
    <cellStyle name="Percent 2 3 3 2 5 3 2 4" xfId="16437"/>
    <cellStyle name="Percent 2 3 3 2 5 3 3" xfId="16438"/>
    <cellStyle name="Percent 2 3 3 2 5 3 3 2" xfId="16439"/>
    <cellStyle name="Percent 2 3 3 2 5 3 3 3" xfId="16440"/>
    <cellStyle name="Percent 2 3 3 2 5 3 3 4" xfId="16441"/>
    <cellStyle name="Percent 2 3 3 2 5 3 4" xfId="16442"/>
    <cellStyle name="Percent 2 3 3 2 5 3 5" xfId="16443"/>
    <cellStyle name="Percent 2 3 3 2 5 3 6" xfId="16444"/>
    <cellStyle name="Percent 2 3 3 2 5 4" xfId="16445"/>
    <cellStyle name="Percent 2 3 3 2 5 4 2" xfId="16446"/>
    <cellStyle name="Percent 2 3 3 2 5 4 3" xfId="16447"/>
    <cellStyle name="Percent 2 3 3 2 5 4 4" xfId="16448"/>
    <cellStyle name="Percent 2 3 3 2 5 5" xfId="16449"/>
    <cellStyle name="Percent 2 3 3 2 5 5 2" xfId="16450"/>
    <cellStyle name="Percent 2 3 3 2 5 5 3" xfId="16451"/>
    <cellStyle name="Percent 2 3 3 2 5 5 4" xfId="16452"/>
    <cellStyle name="Percent 2 3 3 2 5 6" xfId="16453"/>
    <cellStyle name="Percent 2 3 3 2 5 7" xfId="16454"/>
    <cellStyle name="Percent 2 3 3 2 5 8" xfId="16455"/>
    <cellStyle name="Percent 2 3 3 2 6" xfId="16456"/>
    <cellStyle name="Percent 2 3 3 2 6 2" xfId="16457"/>
    <cellStyle name="Percent 2 3 3 2 6 2 2" xfId="16458"/>
    <cellStyle name="Percent 2 3 3 2 6 2 2 2" xfId="16459"/>
    <cellStyle name="Percent 2 3 3 2 6 2 2 3" xfId="16460"/>
    <cellStyle name="Percent 2 3 3 2 6 2 2 4" xfId="16461"/>
    <cellStyle name="Percent 2 3 3 2 6 2 3" xfId="16462"/>
    <cellStyle name="Percent 2 3 3 2 6 2 3 2" xfId="16463"/>
    <cellStyle name="Percent 2 3 3 2 6 2 3 3" xfId="16464"/>
    <cellStyle name="Percent 2 3 3 2 6 2 3 4" xfId="16465"/>
    <cellStyle name="Percent 2 3 3 2 6 2 4" xfId="16466"/>
    <cellStyle name="Percent 2 3 3 2 6 2 5" xfId="16467"/>
    <cellStyle name="Percent 2 3 3 2 6 2 6" xfId="16468"/>
    <cellStyle name="Percent 2 3 3 2 6 3" xfId="16469"/>
    <cellStyle name="Percent 2 3 3 2 6 3 2" xfId="16470"/>
    <cellStyle name="Percent 2 3 3 2 6 3 2 2" xfId="16471"/>
    <cellStyle name="Percent 2 3 3 2 6 3 2 3" xfId="16472"/>
    <cellStyle name="Percent 2 3 3 2 6 3 2 4" xfId="16473"/>
    <cellStyle name="Percent 2 3 3 2 6 3 3" xfId="16474"/>
    <cellStyle name="Percent 2 3 3 2 6 3 3 2" xfId="16475"/>
    <cellStyle name="Percent 2 3 3 2 6 3 3 3" xfId="16476"/>
    <cellStyle name="Percent 2 3 3 2 6 3 3 4" xfId="16477"/>
    <cellStyle name="Percent 2 3 3 2 6 3 4" xfId="16478"/>
    <cellStyle name="Percent 2 3 3 2 6 3 5" xfId="16479"/>
    <cellStyle name="Percent 2 3 3 2 6 3 6" xfId="16480"/>
    <cellStyle name="Percent 2 3 3 2 6 4" xfId="16481"/>
    <cellStyle name="Percent 2 3 3 2 6 4 2" xfId="16482"/>
    <cellStyle name="Percent 2 3 3 2 6 4 3" xfId="16483"/>
    <cellStyle name="Percent 2 3 3 2 6 4 4" xfId="16484"/>
    <cellStyle name="Percent 2 3 3 2 6 5" xfId="16485"/>
    <cellStyle name="Percent 2 3 3 2 6 5 2" xfId="16486"/>
    <cellStyle name="Percent 2 3 3 2 6 5 3" xfId="16487"/>
    <cellStyle name="Percent 2 3 3 2 6 5 4" xfId="16488"/>
    <cellStyle name="Percent 2 3 3 2 6 6" xfId="16489"/>
    <cellStyle name="Percent 2 3 3 2 6 7" xfId="16490"/>
    <cellStyle name="Percent 2 3 3 2 6 8" xfId="16491"/>
    <cellStyle name="Percent 2 3 3 2 7" xfId="16492"/>
    <cellStyle name="Percent 2 3 3 2 7 2" xfId="16493"/>
    <cellStyle name="Percent 2 3 3 2 7 2 2" xfId="16494"/>
    <cellStyle name="Percent 2 3 3 2 7 2 3" xfId="16495"/>
    <cellStyle name="Percent 2 3 3 2 7 2 4" xfId="16496"/>
    <cellStyle name="Percent 2 3 3 2 7 3" xfId="16497"/>
    <cellStyle name="Percent 2 3 3 2 7 3 2" xfId="16498"/>
    <cellStyle name="Percent 2 3 3 2 7 3 3" xfId="16499"/>
    <cellStyle name="Percent 2 3 3 2 7 3 4" xfId="16500"/>
    <cellStyle name="Percent 2 3 3 2 7 4" xfId="16501"/>
    <cellStyle name="Percent 2 3 3 2 7 5" xfId="16502"/>
    <cellStyle name="Percent 2 3 3 2 7 6" xfId="16503"/>
    <cellStyle name="Percent 2 3 3 2 8" xfId="16504"/>
    <cellStyle name="Percent 2 3 3 2 8 2" xfId="16505"/>
    <cellStyle name="Percent 2 3 3 2 8 2 2" xfId="16506"/>
    <cellStyle name="Percent 2 3 3 2 8 2 3" xfId="16507"/>
    <cellStyle name="Percent 2 3 3 2 8 2 4" xfId="16508"/>
    <cellStyle name="Percent 2 3 3 2 8 3" xfId="16509"/>
    <cellStyle name="Percent 2 3 3 2 8 3 2" xfId="16510"/>
    <cellStyle name="Percent 2 3 3 2 8 3 3" xfId="16511"/>
    <cellStyle name="Percent 2 3 3 2 8 3 4" xfId="16512"/>
    <cellStyle name="Percent 2 3 3 2 8 4" xfId="16513"/>
    <cellStyle name="Percent 2 3 3 2 8 5" xfId="16514"/>
    <cellStyle name="Percent 2 3 3 2 8 6" xfId="16515"/>
    <cellStyle name="Percent 2 3 3 2 9" xfId="16516"/>
    <cellStyle name="Percent 2 3 3 2 9 2" xfId="16517"/>
    <cellStyle name="Percent 2 3 3 2 9 3" xfId="16518"/>
    <cellStyle name="Percent 2 3 3 2 9 4" xfId="16519"/>
    <cellStyle name="Percent 2 3 3 3" xfId="16520"/>
    <cellStyle name="Percent 2 3 3 3 10" xfId="16521"/>
    <cellStyle name="Percent 2 3 3 3 11" xfId="16522"/>
    <cellStyle name="Percent 2 3 3 3 12" xfId="16523"/>
    <cellStyle name="Percent 2 3 3 3 2" xfId="16524"/>
    <cellStyle name="Percent 2 3 3 3 2 10" xfId="16525"/>
    <cellStyle name="Percent 2 3 3 3 2 2" xfId="16526"/>
    <cellStyle name="Percent 2 3 3 3 2 2 2" xfId="16527"/>
    <cellStyle name="Percent 2 3 3 3 2 2 2 2" xfId="16528"/>
    <cellStyle name="Percent 2 3 3 3 2 2 2 2 2" xfId="16529"/>
    <cellStyle name="Percent 2 3 3 3 2 2 2 2 3" xfId="16530"/>
    <cellStyle name="Percent 2 3 3 3 2 2 2 2 4" xfId="16531"/>
    <cellStyle name="Percent 2 3 3 3 2 2 2 3" xfId="16532"/>
    <cellStyle name="Percent 2 3 3 3 2 2 2 3 2" xfId="16533"/>
    <cellStyle name="Percent 2 3 3 3 2 2 2 3 3" xfId="16534"/>
    <cellStyle name="Percent 2 3 3 3 2 2 2 3 4" xfId="16535"/>
    <cellStyle name="Percent 2 3 3 3 2 2 2 4" xfId="16536"/>
    <cellStyle name="Percent 2 3 3 3 2 2 2 5" xfId="16537"/>
    <cellStyle name="Percent 2 3 3 3 2 2 2 6" xfId="16538"/>
    <cellStyle name="Percent 2 3 3 3 2 2 3" xfId="16539"/>
    <cellStyle name="Percent 2 3 3 3 2 2 3 2" xfId="16540"/>
    <cellStyle name="Percent 2 3 3 3 2 2 3 2 2" xfId="16541"/>
    <cellStyle name="Percent 2 3 3 3 2 2 3 2 3" xfId="16542"/>
    <cellStyle name="Percent 2 3 3 3 2 2 3 2 4" xfId="16543"/>
    <cellStyle name="Percent 2 3 3 3 2 2 3 3" xfId="16544"/>
    <cellStyle name="Percent 2 3 3 3 2 2 3 3 2" xfId="16545"/>
    <cellStyle name="Percent 2 3 3 3 2 2 3 3 3" xfId="16546"/>
    <cellStyle name="Percent 2 3 3 3 2 2 3 3 4" xfId="16547"/>
    <cellStyle name="Percent 2 3 3 3 2 2 3 4" xfId="16548"/>
    <cellStyle name="Percent 2 3 3 3 2 2 3 5" xfId="16549"/>
    <cellStyle name="Percent 2 3 3 3 2 2 3 6" xfId="16550"/>
    <cellStyle name="Percent 2 3 3 3 2 2 4" xfId="16551"/>
    <cellStyle name="Percent 2 3 3 3 2 2 4 2" xfId="16552"/>
    <cellStyle name="Percent 2 3 3 3 2 2 4 3" xfId="16553"/>
    <cellStyle name="Percent 2 3 3 3 2 2 4 4" xfId="16554"/>
    <cellStyle name="Percent 2 3 3 3 2 2 5" xfId="16555"/>
    <cellStyle name="Percent 2 3 3 3 2 2 5 2" xfId="16556"/>
    <cellStyle name="Percent 2 3 3 3 2 2 5 3" xfId="16557"/>
    <cellStyle name="Percent 2 3 3 3 2 2 5 4" xfId="16558"/>
    <cellStyle name="Percent 2 3 3 3 2 2 6" xfId="16559"/>
    <cellStyle name="Percent 2 3 3 3 2 2 7" xfId="16560"/>
    <cellStyle name="Percent 2 3 3 3 2 2 8" xfId="16561"/>
    <cellStyle name="Percent 2 3 3 3 2 3" xfId="16562"/>
    <cellStyle name="Percent 2 3 3 3 2 3 2" xfId="16563"/>
    <cellStyle name="Percent 2 3 3 3 2 3 2 2" xfId="16564"/>
    <cellStyle name="Percent 2 3 3 3 2 3 2 2 2" xfId="16565"/>
    <cellStyle name="Percent 2 3 3 3 2 3 2 2 3" xfId="16566"/>
    <cellStyle name="Percent 2 3 3 3 2 3 2 2 4" xfId="16567"/>
    <cellStyle name="Percent 2 3 3 3 2 3 2 3" xfId="16568"/>
    <cellStyle name="Percent 2 3 3 3 2 3 2 3 2" xfId="16569"/>
    <cellStyle name="Percent 2 3 3 3 2 3 2 3 3" xfId="16570"/>
    <cellStyle name="Percent 2 3 3 3 2 3 2 3 4" xfId="16571"/>
    <cellStyle name="Percent 2 3 3 3 2 3 2 4" xfId="16572"/>
    <cellStyle name="Percent 2 3 3 3 2 3 2 5" xfId="16573"/>
    <cellStyle name="Percent 2 3 3 3 2 3 2 6" xfId="16574"/>
    <cellStyle name="Percent 2 3 3 3 2 3 3" xfId="16575"/>
    <cellStyle name="Percent 2 3 3 3 2 3 3 2" xfId="16576"/>
    <cellStyle name="Percent 2 3 3 3 2 3 3 2 2" xfId="16577"/>
    <cellStyle name="Percent 2 3 3 3 2 3 3 2 3" xfId="16578"/>
    <cellStyle name="Percent 2 3 3 3 2 3 3 2 4" xfId="16579"/>
    <cellStyle name="Percent 2 3 3 3 2 3 3 3" xfId="16580"/>
    <cellStyle name="Percent 2 3 3 3 2 3 3 3 2" xfId="16581"/>
    <cellStyle name="Percent 2 3 3 3 2 3 3 3 3" xfId="16582"/>
    <cellStyle name="Percent 2 3 3 3 2 3 3 3 4" xfId="16583"/>
    <cellStyle name="Percent 2 3 3 3 2 3 3 4" xfId="16584"/>
    <cellStyle name="Percent 2 3 3 3 2 3 3 5" xfId="16585"/>
    <cellStyle name="Percent 2 3 3 3 2 3 3 6" xfId="16586"/>
    <cellStyle name="Percent 2 3 3 3 2 3 4" xfId="16587"/>
    <cellStyle name="Percent 2 3 3 3 2 3 4 2" xfId="16588"/>
    <cellStyle name="Percent 2 3 3 3 2 3 4 3" xfId="16589"/>
    <cellStyle name="Percent 2 3 3 3 2 3 4 4" xfId="16590"/>
    <cellStyle name="Percent 2 3 3 3 2 3 5" xfId="16591"/>
    <cellStyle name="Percent 2 3 3 3 2 3 5 2" xfId="16592"/>
    <cellStyle name="Percent 2 3 3 3 2 3 5 3" xfId="16593"/>
    <cellStyle name="Percent 2 3 3 3 2 3 5 4" xfId="16594"/>
    <cellStyle name="Percent 2 3 3 3 2 3 6" xfId="16595"/>
    <cellStyle name="Percent 2 3 3 3 2 3 7" xfId="16596"/>
    <cellStyle name="Percent 2 3 3 3 2 3 8" xfId="16597"/>
    <cellStyle name="Percent 2 3 3 3 2 4" xfId="16598"/>
    <cellStyle name="Percent 2 3 3 3 2 4 2" xfId="16599"/>
    <cellStyle name="Percent 2 3 3 3 2 4 2 2" xfId="16600"/>
    <cellStyle name="Percent 2 3 3 3 2 4 2 3" xfId="16601"/>
    <cellStyle name="Percent 2 3 3 3 2 4 2 4" xfId="16602"/>
    <cellStyle name="Percent 2 3 3 3 2 4 3" xfId="16603"/>
    <cellStyle name="Percent 2 3 3 3 2 4 3 2" xfId="16604"/>
    <cellStyle name="Percent 2 3 3 3 2 4 3 3" xfId="16605"/>
    <cellStyle name="Percent 2 3 3 3 2 4 3 4" xfId="16606"/>
    <cellStyle name="Percent 2 3 3 3 2 4 4" xfId="16607"/>
    <cellStyle name="Percent 2 3 3 3 2 4 5" xfId="16608"/>
    <cellStyle name="Percent 2 3 3 3 2 4 6" xfId="16609"/>
    <cellStyle name="Percent 2 3 3 3 2 5" xfId="16610"/>
    <cellStyle name="Percent 2 3 3 3 2 5 2" xfId="16611"/>
    <cellStyle name="Percent 2 3 3 3 2 5 2 2" xfId="16612"/>
    <cellStyle name="Percent 2 3 3 3 2 5 2 3" xfId="16613"/>
    <cellStyle name="Percent 2 3 3 3 2 5 2 4" xfId="16614"/>
    <cellStyle name="Percent 2 3 3 3 2 5 3" xfId="16615"/>
    <cellStyle name="Percent 2 3 3 3 2 5 3 2" xfId="16616"/>
    <cellStyle name="Percent 2 3 3 3 2 5 3 3" xfId="16617"/>
    <cellStyle name="Percent 2 3 3 3 2 5 3 4" xfId="16618"/>
    <cellStyle name="Percent 2 3 3 3 2 5 4" xfId="16619"/>
    <cellStyle name="Percent 2 3 3 3 2 5 5" xfId="16620"/>
    <cellStyle name="Percent 2 3 3 3 2 5 6" xfId="16621"/>
    <cellStyle name="Percent 2 3 3 3 2 6" xfId="16622"/>
    <cellStyle name="Percent 2 3 3 3 2 6 2" xfId="16623"/>
    <cellStyle name="Percent 2 3 3 3 2 6 3" xfId="16624"/>
    <cellStyle name="Percent 2 3 3 3 2 6 4" xfId="16625"/>
    <cellStyle name="Percent 2 3 3 3 2 7" xfId="16626"/>
    <cellStyle name="Percent 2 3 3 3 2 7 2" xfId="16627"/>
    <cellStyle name="Percent 2 3 3 3 2 7 3" xfId="16628"/>
    <cellStyle name="Percent 2 3 3 3 2 7 4" xfId="16629"/>
    <cellStyle name="Percent 2 3 3 3 2 8" xfId="16630"/>
    <cellStyle name="Percent 2 3 3 3 2 9" xfId="16631"/>
    <cellStyle name="Percent 2 3 3 3 3" xfId="16632"/>
    <cellStyle name="Percent 2 3 3 3 3 2" xfId="16633"/>
    <cellStyle name="Percent 2 3 3 3 3 2 2" xfId="16634"/>
    <cellStyle name="Percent 2 3 3 3 3 2 2 2" xfId="16635"/>
    <cellStyle name="Percent 2 3 3 3 3 2 2 3" xfId="16636"/>
    <cellStyle name="Percent 2 3 3 3 3 2 2 4" xfId="16637"/>
    <cellStyle name="Percent 2 3 3 3 3 2 3" xfId="16638"/>
    <cellStyle name="Percent 2 3 3 3 3 2 3 2" xfId="16639"/>
    <cellStyle name="Percent 2 3 3 3 3 2 3 3" xfId="16640"/>
    <cellStyle name="Percent 2 3 3 3 3 2 3 4" xfId="16641"/>
    <cellStyle name="Percent 2 3 3 3 3 2 4" xfId="16642"/>
    <cellStyle name="Percent 2 3 3 3 3 2 5" xfId="16643"/>
    <cellStyle name="Percent 2 3 3 3 3 2 6" xfId="16644"/>
    <cellStyle name="Percent 2 3 3 3 3 3" xfId="16645"/>
    <cellStyle name="Percent 2 3 3 3 3 3 2" xfId="16646"/>
    <cellStyle name="Percent 2 3 3 3 3 3 2 2" xfId="16647"/>
    <cellStyle name="Percent 2 3 3 3 3 3 2 3" xfId="16648"/>
    <cellStyle name="Percent 2 3 3 3 3 3 2 4" xfId="16649"/>
    <cellStyle name="Percent 2 3 3 3 3 3 3" xfId="16650"/>
    <cellStyle name="Percent 2 3 3 3 3 3 3 2" xfId="16651"/>
    <cellStyle name="Percent 2 3 3 3 3 3 3 3" xfId="16652"/>
    <cellStyle name="Percent 2 3 3 3 3 3 3 4" xfId="16653"/>
    <cellStyle name="Percent 2 3 3 3 3 3 4" xfId="16654"/>
    <cellStyle name="Percent 2 3 3 3 3 3 5" xfId="16655"/>
    <cellStyle name="Percent 2 3 3 3 3 3 6" xfId="16656"/>
    <cellStyle name="Percent 2 3 3 3 3 4" xfId="16657"/>
    <cellStyle name="Percent 2 3 3 3 3 4 2" xfId="16658"/>
    <cellStyle name="Percent 2 3 3 3 3 4 3" xfId="16659"/>
    <cellStyle name="Percent 2 3 3 3 3 4 4" xfId="16660"/>
    <cellStyle name="Percent 2 3 3 3 3 5" xfId="16661"/>
    <cellStyle name="Percent 2 3 3 3 3 5 2" xfId="16662"/>
    <cellStyle name="Percent 2 3 3 3 3 5 3" xfId="16663"/>
    <cellStyle name="Percent 2 3 3 3 3 5 4" xfId="16664"/>
    <cellStyle name="Percent 2 3 3 3 3 6" xfId="16665"/>
    <cellStyle name="Percent 2 3 3 3 3 7" xfId="16666"/>
    <cellStyle name="Percent 2 3 3 3 3 8" xfId="16667"/>
    <cellStyle name="Percent 2 3 3 3 4" xfId="16668"/>
    <cellStyle name="Percent 2 3 3 3 4 2" xfId="16669"/>
    <cellStyle name="Percent 2 3 3 3 4 2 2" xfId="16670"/>
    <cellStyle name="Percent 2 3 3 3 4 2 2 2" xfId="16671"/>
    <cellStyle name="Percent 2 3 3 3 4 2 2 3" xfId="16672"/>
    <cellStyle name="Percent 2 3 3 3 4 2 2 4" xfId="16673"/>
    <cellStyle name="Percent 2 3 3 3 4 2 3" xfId="16674"/>
    <cellStyle name="Percent 2 3 3 3 4 2 3 2" xfId="16675"/>
    <cellStyle name="Percent 2 3 3 3 4 2 3 3" xfId="16676"/>
    <cellStyle name="Percent 2 3 3 3 4 2 3 4" xfId="16677"/>
    <cellStyle name="Percent 2 3 3 3 4 2 4" xfId="16678"/>
    <cellStyle name="Percent 2 3 3 3 4 2 5" xfId="16679"/>
    <cellStyle name="Percent 2 3 3 3 4 2 6" xfId="16680"/>
    <cellStyle name="Percent 2 3 3 3 4 3" xfId="16681"/>
    <cellStyle name="Percent 2 3 3 3 4 3 2" xfId="16682"/>
    <cellStyle name="Percent 2 3 3 3 4 3 2 2" xfId="16683"/>
    <cellStyle name="Percent 2 3 3 3 4 3 2 3" xfId="16684"/>
    <cellStyle name="Percent 2 3 3 3 4 3 2 4" xfId="16685"/>
    <cellStyle name="Percent 2 3 3 3 4 3 3" xfId="16686"/>
    <cellStyle name="Percent 2 3 3 3 4 3 3 2" xfId="16687"/>
    <cellStyle name="Percent 2 3 3 3 4 3 3 3" xfId="16688"/>
    <cellStyle name="Percent 2 3 3 3 4 3 3 4" xfId="16689"/>
    <cellStyle name="Percent 2 3 3 3 4 3 4" xfId="16690"/>
    <cellStyle name="Percent 2 3 3 3 4 3 5" xfId="16691"/>
    <cellStyle name="Percent 2 3 3 3 4 3 6" xfId="16692"/>
    <cellStyle name="Percent 2 3 3 3 4 4" xfId="16693"/>
    <cellStyle name="Percent 2 3 3 3 4 4 2" xfId="16694"/>
    <cellStyle name="Percent 2 3 3 3 4 4 3" xfId="16695"/>
    <cellStyle name="Percent 2 3 3 3 4 4 4" xfId="16696"/>
    <cellStyle name="Percent 2 3 3 3 4 5" xfId="16697"/>
    <cellStyle name="Percent 2 3 3 3 4 5 2" xfId="16698"/>
    <cellStyle name="Percent 2 3 3 3 4 5 3" xfId="16699"/>
    <cellStyle name="Percent 2 3 3 3 4 5 4" xfId="16700"/>
    <cellStyle name="Percent 2 3 3 3 4 6" xfId="16701"/>
    <cellStyle name="Percent 2 3 3 3 4 7" xfId="16702"/>
    <cellStyle name="Percent 2 3 3 3 4 8" xfId="16703"/>
    <cellStyle name="Percent 2 3 3 3 5" xfId="16704"/>
    <cellStyle name="Percent 2 3 3 3 5 2" xfId="16705"/>
    <cellStyle name="Percent 2 3 3 3 5 2 2" xfId="16706"/>
    <cellStyle name="Percent 2 3 3 3 5 2 2 2" xfId="16707"/>
    <cellStyle name="Percent 2 3 3 3 5 2 2 3" xfId="16708"/>
    <cellStyle name="Percent 2 3 3 3 5 2 2 4" xfId="16709"/>
    <cellStyle name="Percent 2 3 3 3 5 2 3" xfId="16710"/>
    <cellStyle name="Percent 2 3 3 3 5 2 3 2" xfId="16711"/>
    <cellStyle name="Percent 2 3 3 3 5 2 3 3" xfId="16712"/>
    <cellStyle name="Percent 2 3 3 3 5 2 3 4" xfId="16713"/>
    <cellStyle name="Percent 2 3 3 3 5 2 4" xfId="16714"/>
    <cellStyle name="Percent 2 3 3 3 5 2 5" xfId="16715"/>
    <cellStyle name="Percent 2 3 3 3 5 2 6" xfId="16716"/>
    <cellStyle name="Percent 2 3 3 3 5 3" xfId="16717"/>
    <cellStyle name="Percent 2 3 3 3 5 3 2" xfId="16718"/>
    <cellStyle name="Percent 2 3 3 3 5 3 2 2" xfId="16719"/>
    <cellStyle name="Percent 2 3 3 3 5 3 2 3" xfId="16720"/>
    <cellStyle name="Percent 2 3 3 3 5 3 2 4" xfId="16721"/>
    <cellStyle name="Percent 2 3 3 3 5 3 3" xfId="16722"/>
    <cellStyle name="Percent 2 3 3 3 5 3 3 2" xfId="16723"/>
    <cellStyle name="Percent 2 3 3 3 5 3 3 3" xfId="16724"/>
    <cellStyle name="Percent 2 3 3 3 5 3 3 4" xfId="16725"/>
    <cellStyle name="Percent 2 3 3 3 5 3 4" xfId="16726"/>
    <cellStyle name="Percent 2 3 3 3 5 3 5" xfId="16727"/>
    <cellStyle name="Percent 2 3 3 3 5 3 6" xfId="16728"/>
    <cellStyle name="Percent 2 3 3 3 5 4" xfId="16729"/>
    <cellStyle name="Percent 2 3 3 3 5 4 2" xfId="16730"/>
    <cellStyle name="Percent 2 3 3 3 5 4 3" xfId="16731"/>
    <cellStyle name="Percent 2 3 3 3 5 4 4" xfId="16732"/>
    <cellStyle name="Percent 2 3 3 3 5 5" xfId="16733"/>
    <cellStyle name="Percent 2 3 3 3 5 5 2" xfId="16734"/>
    <cellStyle name="Percent 2 3 3 3 5 5 3" xfId="16735"/>
    <cellStyle name="Percent 2 3 3 3 5 5 4" xfId="16736"/>
    <cellStyle name="Percent 2 3 3 3 5 6" xfId="16737"/>
    <cellStyle name="Percent 2 3 3 3 5 7" xfId="16738"/>
    <cellStyle name="Percent 2 3 3 3 5 8" xfId="16739"/>
    <cellStyle name="Percent 2 3 3 3 6" xfId="16740"/>
    <cellStyle name="Percent 2 3 3 3 6 2" xfId="16741"/>
    <cellStyle name="Percent 2 3 3 3 6 2 2" xfId="16742"/>
    <cellStyle name="Percent 2 3 3 3 6 2 3" xfId="16743"/>
    <cellStyle name="Percent 2 3 3 3 6 2 4" xfId="16744"/>
    <cellStyle name="Percent 2 3 3 3 6 3" xfId="16745"/>
    <cellStyle name="Percent 2 3 3 3 6 3 2" xfId="16746"/>
    <cellStyle name="Percent 2 3 3 3 6 3 3" xfId="16747"/>
    <cellStyle name="Percent 2 3 3 3 6 3 4" xfId="16748"/>
    <cellStyle name="Percent 2 3 3 3 6 4" xfId="16749"/>
    <cellStyle name="Percent 2 3 3 3 6 5" xfId="16750"/>
    <cellStyle name="Percent 2 3 3 3 6 6" xfId="16751"/>
    <cellStyle name="Percent 2 3 3 3 7" xfId="16752"/>
    <cellStyle name="Percent 2 3 3 3 7 2" xfId="16753"/>
    <cellStyle name="Percent 2 3 3 3 7 2 2" xfId="16754"/>
    <cellStyle name="Percent 2 3 3 3 7 2 3" xfId="16755"/>
    <cellStyle name="Percent 2 3 3 3 7 2 4" xfId="16756"/>
    <cellStyle name="Percent 2 3 3 3 7 3" xfId="16757"/>
    <cellStyle name="Percent 2 3 3 3 7 3 2" xfId="16758"/>
    <cellStyle name="Percent 2 3 3 3 7 3 3" xfId="16759"/>
    <cellStyle name="Percent 2 3 3 3 7 3 4" xfId="16760"/>
    <cellStyle name="Percent 2 3 3 3 7 4" xfId="16761"/>
    <cellStyle name="Percent 2 3 3 3 7 5" xfId="16762"/>
    <cellStyle name="Percent 2 3 3 3 7 6" xfId="16763"/>
    <cellStyle name="Percent 2 3 3 3 8" xfId="16764"/>
    <cellStyle name="Percent 2 3 3 3 8 2" xfId="16765"/>
    <cellStyle name="Percent 2 3 3 3 8 3" xfId="16766"/>
    <cellStyle name="Percent 2 3 3 3 8 4" xfId="16767"/>
    <cellStyle name="Percent 2 3 3 3 9" xfId="16768"/>
    <cellStyle name="Percent 2 3 3 3 9 2" xfId="16769"/>
    <cellStyle name="Percent 2 3 3 3 9 3" xfId="16770"/>
    <cellStyle name="Percent 2 3 3 3 9 4" xfId="16771"/>
    <cellStyle name="Percent 2 3 3 4" xfId="16772"/>
    <cellStyle name="Percent 2 3 3 4 10" xfId="16773"/>
    <cellStyle name="Percent 2 3 3 4 2" xfId="16774"/>
    <cellStyle name="Percent 2 3 3 4 2 2" xfId="16775"/>
    <cellStyle name="Percent 2 3 3 4 2 2 2" xfId="16776"/>
    <cellStyle name="Percent 2 3 3 4 2 2 2 2" xfId="16777"/>
    <cellStyle name="Percent 2 3 3 4 2 2 2 3" xfId="16778"/>
    <cellStyle name="Percent 2 3 3 4 2 2 2 4" xfId="16779"/>
    <cellStyle name="Percent 2 3 3 4 2 2 3" xfId="16780"/>
    <cellStyle name="Percent 2 3 3 4 2 2 3 2" xfId="16781"/>
    <cellStyle name="Percent 2 3 3 4 2 2 3 3" xfId="16782"/>
    <cellStyle name="Percent 2 3 3 4 2 2 3 4" xfId="16783"/>
    <cellStyle name="Percent 2 3 3 4 2 2 4" xfId="16784"/>
    <cellStyle name="Percent 2 3 3 4 2 2 5" xfId="16785"/>
    <cellStyle name="Percent 2 3 3 4 2 2 6" xfId="16786"/>
    <cellStyle name="Percent 2 3 3 4 2 3" xfId="16787"/>
    <cellStyle name="Percent 2 3 3 4 2 3 2" xfId="16788"/>
    <cellStyle name="Percent 2 3 3 4 2 3 2 2" xfId="16789"/>
    <cellStyle name="Percent 2 3 3 4 2 3 2 3" xfId="16790"/>
    <cellStyle name="Percent 2 3 3 4 2 3 2 4" xfId="16791"/>
    <cellStyle name="Percent 2 3 3 4 2 3 3" xfId="16792"/>
    <cellStyle name="Percent 2 3 3 4 2 3 3 2" xfId="16793"/>
    <cellStyle name="Percent 2 3 3 4 2 3 3 3" xfId="16794"/>
    <cellStyle name="Percent 2 3 3 4 2 3 3 4" xfId="16795"/>
    <cellStyle name="Percent 2 3 3 4 2 3 4" xfId="16796"/>
    <cellStyle name="Percent 2 3 3 4 2 3 5" xfId="16797"/>
    <cellStyle name="Percent 2 3 3 4 2 3 6" xfId="16798"/>
    <cellStyle name="Percent 2 3 3 4 2 4" xfId="16799"/>
    <cellStyle name="Percent 2 3 3 4 2 4 2" xfId="16800"/>
    <cellStyle name="Percent 2 3 3 4 2 4 3" xfId="16801"/>
    <cellStyle name="Percent 2 3 3 4 2 4 4" xfId="16802"/>
    <cellStyle name="Percent 2 3 3 4 2 5" xfId="16803"/>
    <cellStyle name="Percent 2 3 3 4 2 5 2" xfId="16804"/>
    <cellStyle name="Percent 2 3 3 4 2 5 3" xfId="16805"/>
    <cellStyle name="Percent 2 3 3 4 2 5 4" xfId="16806"/>
    <cellStyle name="Percent 2 3 3 4 2 6" xfId="16807"/>
    <cellStyle name="Percent 2 3 3 4 2 7" xfId="16808"/>
    <cellStyle name="Percent 2 3 3 4 2 8" xfId="16809"/>
    <cellStyle name="Percent 2 3 3 4 3" xfId="16810"/>
    <cellStyle name="Percent 2 3 3 4 3 2" xfId="16811"/>
    <cellStyle name="Percent 2 3 3 4 3 2 2" xfId="16812"/>
    <cellStyle name="Percent 2 3 3 4 3 2 2 2" xfId="16813"/>
    <cellStyle name="Percent 2 3 3 4 3 2 2 3" xfId="16814"/>
    <cellStyle name="Percent 2 3 3 4 3 2 2 4" xfId="16815"/>
    <cellStyle name="Percent 2 3 3 4 3 2 3" xfId="16816"/>
    <cellStyle name="Percent 2 3 3 4 3 2 3 2" xfId="16817"/>
    <cellStyle name="Percent 2 3 3 4 3 2 3 3" xfId="16818"/>
    <cellStyle name="Percent 2 3 3 4 3 2 3 4" xfId="16819"/>
    <cellStyle name="Percent 2 3 3 4 3 2 4" xfId="16820"/>
    <cellStyle name="Percent 2 3 3 4 3 2 5" xfId="16821"/>
    <cellStyle name="Percent 2 3 3 4 3 2 6" xfId="16822"/>
    <cellStyle name="Percent 2 3 3 4 3 3" xfId="16823"/>
    <cellStyle name="Percent 2 3 3 4 3 3 2" xfId="16824"/>
    <cellStyle name="Percent 2 3 3 4 3 3 2 2" xfId="16825"/>
    <cellStyle name="Percent 2 3 3 4 3 3 2 3" xfId="16826"/>
    <cellStyle name="Percent 2 3 3 4 3 3 2 4" xfId="16827"/>
    <cellStyle name="Percent 2 3 3 4 3 3 3" xfId="16828"/>
    <cellStyle name="Percent 2 3 3 4 3 3 3 2" xfId="16829"/>
    <cellStyle name="Percent 2 3 3 4 3 3 3 3" xfId="16830"/>
    <cellStyle name="Percent 2 3 3 4 3 3 3 4" xfId="16831"/>
    <cellStyle name="Percent 2 3 3 4 3 3 4" xfId="16832"/>
    <cellStyle name="Percent 2 3 3 4 3 3 5" xfId="16833"/>
    <cellStyle name="Percent 2 3 3 4 3 3 6" xfId="16834"/>
    <cellStyle name="Percent 2 3 3 4 3 4" xfId="16835"/>
    <cellStyle name="Percent 2 3 3 4 3 4 2" xfId="16836"/>
    <cellStyle name="Percent 2 3 3 4 3 4 3" xfId="16837"/>
    <cellStyle name="Percent 2 3 3 4 3 4 4" xfId="16838"/>
    <cellStyle name="Percent 2 3 3 4 3 5" xfId="16839"/>
    <cellStyle name="Percent 2 3 3 4 3 5 2" xfId="16840"/>
    <cellStyle name="Percent 2 3 3 4 3 5 3" xfId="16841"/>
    <cellStyle name="Percent 2 3 3 4 3 5 4" xfId="16842"/>
    <cellStyle name="Percent 2 3 3 4 3 6" xfId="16843"/>
    <cellStyle name="Percent 2 3 3 4 3 7" xfId="16844"/>
    <cellStyle name="Percent 2 3 3 4 3 8" xfId="16845"/>
    <cellStyle name="Percent 2 3 3 4 4" xfId="16846"/>
    <cellStyle name="Percent 2 3 3 4 4 2" xfId="16847"/>
    <cellStyle name="Percent 2 3 3 4 4 2 2" xfId="16848"/>
    <cellStyle name="Percent 2 3 3 4 4 2 3" xfId="16849"/>
    <cellStyle name="Percent 2 3 3 4 4 2 4" xfId="16850"/>
    <cellStyle name="Percent 2 3 3 4 4 3" xfId="16851"/>
    <cellStyle name="Percent 2 3 3 4 4 3 2" xfId="16852"/>
    <cellStyle name="Percent 2 3 3 4 4 3 3" xfId="16853"/>
    <cellStyle name="Percent 2 3 3 4 4 3 4" xfId="16854"/>
    <cellStyle name="Percent 2 3 3 4 4 4" xfId="16855"/>
    <cellStyle name="Percent 2 3 3 4 4 5" xfId="16856"/>
    <cellStyle name="Percent 2 3 3 4 4 6" xfId="16857"/>
    <cellStyle name="Percent 2 3 3 4 5" xfId="16858"/>
    <cellStyle name="Percent 2 3 3 4 5 2" xfId="16859"/>
    <cellStyle name="Percent 2 3 3 4 5 2 2" xfId="16860"/>
    <cellStyle name="Percent 2 3 3 4 5 2 3" xfId="16861"/>
    <cellStyle name="Percent 2 3 3 4 5 2 4" xfId="16862"/>
    <cellStyle name="Percent 2 3 3 4 5 3" xfId="16863"/>
    <cellStyle name="Percent 2 3 3 4 5 3 2" xfId="16864"/>
    <cellStyle name="Percent 2 3 3 4 5 3 3" xfId="16865"/>
    <cellStyle name="Percent 2 3 3 4 5 3 4" xfId="16866"/>
    <cellStyle name="Percent 2 3 3 4 5 4" xfId="16867"/>
    <cellStyle name="Percent 2 3 3 4 5 5" xfId="16868"/>
    <cellStyle name="Percent 2 3 3 4 5 6" xfId="16869"/>
    <cellStyle name="Percent 2 3 3 4 6" xfId="16870"/>
    <cellStyle name="Percent 2 3 3 4 6 2" xfId="16871"/>
    <cellStyle name="Percent 2 3 3 4 6 3" xfId="16872"/>
    <cellStyle name="Percent 2 3 3 4 6 4" xfId="16873"/>
    <cellStyle name="Percent 2 3 3 4 7" xfId="16874"/>
    <cellStyle name="Percent 2 3 3 4 7 2" xfId="16875"/>
    <cellStyle name="Percent 2 3 3 4 7 3" xfId="16876"/>
    <cellStyle name="Percent 2 3 3 4 7 4" xfId="16877"/>
    <cellStyle name="Percent 2 3 3 4 8" xfId="16878"/>
    <cellStyle name="Percent 2 3 3 4 9" xfId="16879"/>
    <cellStyle name="Percent 2 3 3 5" xfId="16880"/>
    <cellStyle name="Percent 2 3 3 5 2" xfId="16881"/>
    <cellStyle name="Percent 2 3 3 5 2 2" xfId="16882"/>
    <cellStyle name="Percent 2 3 3 5 2 2 2" xfId="16883"/>
    <cellStyle name="Percent 2 3 3 5 2 2 3" xfId="16884"/>
    <cellStyle name="Percent 2 3 3 5 2 2 4" xfId="16885"/>
    <cellStyle name="Percent 2 3 3 5 2 3" xfId="16886"/>
    <cellStyle name="Percent 2 3 3 5 2 3 2" xfId="16887"/>
    <cellStyle name="Percent 2 3 3 5 2 3 3" xfId="16888"/>
    <cellStyle name="Percent 2 3 3 5 2 3 4" xfId="16889"/>
    <cellStyle name="Percent 2 3 3 5 2 4" xfId="16890"/>
    <cellStyle name="Percent 2 3 3 5 2 5" xfId="16891"/>
    <cellStyle name="Percent 2 3 3 5 2 6" xfId="16892"/>
    <cellStyle name="Percent 2 3 3 5 3" xfId="16893"/>
    <cellStyle name="Percent 2 3 3 5 3 2" xfId="16894"/>
    <cellStyle name="Percent 2 3 3 5 3 2 2" xfId="16895"/>
    <cellStyle name="Percent 2 3 3 5 3 2 3" xfId="16896"/>
    <cellStyle name="Percent 2 3 3 5 3 2 4" xfId="16897"/>
    <cellStyle name="Percent 2 3 3 5 3 3" xfId="16898"/>
    <cellStyle name="Percent 2 3 3 5 3 3 2" xfId="16899"/>
    <cellStyle name="Percent 2 3 3 5 3 3 3" xfId="16900"/>
    <cellStyle name="Percent 2 3 3 5 3 3 4" xfId="16901"/>
    <cellStyle name="Percent 2 3 3 5 3 4" xfId="16902"/>
    <cellStyle name="Percent 2 3 3 5 3 5" xfId="16903"/>
    <cellStyle name="Percent 2 3 3 5 3 6" xfId="16904"/>
    <cellStyle name="Percent 2 3 3 5 4" xfId="16905"/>
    <cellStyle name="Percent 2 3 3 5 4 2" xfId="16906"/>
    <cellStyle name="Percent 2 3 3 5 4 3" xfId="16907"/>
    <cellStyle name="Percent 2 3 3 5 4 4" xfId="16908"/>
    <cellStyle name="Percent 2 3 3 5 5" xfId="16909"/>
    <cellStyle name="Percent 2 3 3 5 5 2" xfId="16910"/>
    <cellStyle name="Percent 2 3 3 5 5 3" xfId="16911"/>
    <cellStyle name="Percent 2 3 3 5 5 4" xfId="16912"/>
    <cellStyle name="Percent 2 3 3 5 6" xfId="16913"/>
    <cellStyle name="Percent 2 3 3 5 7" xfId="16914"/>
    <cellStyle name="Percent 2 3 3 5 8" xfId="16915"/>
    <cellStyle name="Percent 2 3 3 6" xfId="16916"/>
    <cellStyle name="Percent 2 3 3 6 2" xfId="16917"/>
    <cellStyle name="Percent 2 3 3 6 2 2" xfId="16918"/>
    <cellStyle name="Percent 2 3 3 6 2 2 2" xfId="16919"/>
    <cellStyle name="Percent 2 3 3 6 2 2 3" xfId="16920"/>
    <cellStyle name="Percent 2 3 3 6 2 2 4" xfId="16921"/>
    <cellStyle name="Percent 2 3 3 6 2 3" xfId="16922"/>
    <cellStyle name="Percent 2 3 3 6 2 3 2" xfId="16923"/>
    <cellStyle name="Percent 2 3 3 6 2 3 3" xfId="16924"/>
    <cellStyle name="Percent 2 3 3 6 2 3 4" xfId="16925"/>
    <cellStyle name="Percent 2 3 3 6 2 4" xfId="16926"/>
    <cellStyle name="Percent 2 3 3 6 2 5" xfId="16927"/>
    <cellStyle name="Percent 2 3 3 6 2 6" xfId="16928"/>
    <cellStyle name="Percent 2 3 3 6 3" xfId="16929"/>
    <cellStyle name="Percent 2 3 3 6 3 2" xfId="16930"/>
    <cellStyle name="Percent 2 3 3 6 3 2 2" xfId="16931"/>
    <cellStyle name="Percent 2 3 3 6 3 2 3" xfId="16932"/>
    <cellStyle name="Percent 2 3 3 6 3 2 4" xfId="16933"/>
    <cellStyle name="Percent 2 3 3 6 3 3" xfId="16934"/>
    <cellStyle name="Percent 2 3 3 6 3 3 2" xfId="16935"/>
    <cellStyle name="Percent 2 3 3 6 3 3 3" xfId="16936"/>
    <cellStyle name="Percent 2 3 3 6 3 3 4" xfId="16937"/>
    <cellStyle name="Percent 2 3 3 6 3 4" xfId="16938"/>
    <cellStyle name="Percent 2 3 3 6 3 5" xfId="16939"/>
    <cellStyle name="Percent 2 3 3 6 3 6" xfId="16940"/>
    <cellStyle name="Percent 2 3 3 6 4" xfId="16941"/>
    <cellStyle name="Percent 2 3 3 6 4 2" xfId="16942"/>
    <cellStyle name="Percent 2 3 3 6 4 3" xfId="16943"/>
    <cellStyle name="Percent 2 3 3 6 4 4" xfId="16944"/>
    <cellStyle name="Percent 2 3 3 6 5" xfId="16945"/>
    <cellStyle name="Percent 2 3 3 6 5 2" xfId="16946"/>
    <cellStyle name="Percent 2 3 3 6 5 3" xfId="16947"/>
    <cellStyle name="Percent 2 3 3 6 5 4" xfId="16948"/>
    <cellStyle name="Percent 2 3 3 6 6" xfId="16949"/>
    <cellStyle name="Percent 2 3 3 6 7" xfId="16950"/>
    <cellStyle name="Percent 2 3 3 6 8" xfId="16951"/>
    <cellStyle name="Percent 2 3 3 7" xfId="16952"/>
    <cellStyle name="Percent 2 3 3 7 2" xfId="16953"/>
    <cellStyle name="Percent 2 3 3 7 2 2" xfId="16954"/>
    <cellStyle name="Percent 2 3 3 7 2 2 2" xfId="16955"/>
    <cellStyle name="Percent 2 3 3 7 2 2 3" xfId="16956"/>
    <cellStyle name="Percent 2 3 3 7 2 2 4" xfId="16957"/>
    <cellStyle name="Percent 2 3 3 7 2 3" xfId="16958"/>
    <cellStyle name="Percent 2 3 3 7 2 3 2" xfId="16959"/>
    <cellStyle name="Percent 2 3 3 7 2 3 3" xfId="16960"/>
    <cellStyle name="Percent 2 3 3 7 2 3 4" xfId="16961"/>
    <cellStyle name="Percent 2 3 3 7 2 4" xfId="16962"/>
    <cellStyle name="Percent 2 3 3 7 2 5" xfId="16963"/>
    <cellStyle name="Percent 2 3 3 7 2 6" xfId="16964"/>
    <cellStyle name="Percent 2 3 3 7 3" xfId="16965"/>
    <cellStyle name="Percent 2 3 3 7 3 2" xfId="16966"/>
    <cellStyle name="Percent 2 3 3 7 3 2 2" xfId="16967"/>
    <cellStyle name="Percent 2 3 3 7 3 2 3" xfId="16968"/>
    <cellStyle name="Percent 2 3 3 7 3 2 4" xfId="16969"/>
    <cellStyle name="Percent 2 3 3 7 3 3" xfId="16970"/>
    <cellStyle name="Percent 2 3 3 7 3 3 2" xfId="16971"/>
    <cellStyle name="Percent 2 3 3 7 3 3 3" xfId="16972"/>
    <cellStyle name="Percent 2 3 3 7 3 3 4" xfId="16973"/>
    <cellStyle name="Percent 2 3 3 7 3 4" xfId="16974"/>
    <cellStyle name="Percent 2 3 3 7 3 5" xfId="16975"/>
    <cellStyle name="Percent 2 3 3 7 3 6" xfId="16976"/>
    <cellStyle name="Percent 2 3 3 7 4" xfId="16977"/>
    <cellStyle name="Percent 2 3 3 7 4 2" xfId="16978"/>
    <cellStyle name="Percent 2 3 3 7 4 3" xfId="16979"/>
    <cellStyle name="Percent 2 3 3 7 4 4" xfId="16980"/>
    <cellStyle name="Percent 2 3 3 7 5" xfId="16981"/>
    <cellStyle name="Percent 2 3 3 7 5 2" xfId="16982"/>
    <cellStyle name="Percent 2 3 3 7 5 3" xfId="16983"/>
    <cellStyle name="Percent 2 3 3 7 5 4" xfId="16984"/>
    <cellStyle name="Percent 2 3 3 7 6" xfId="16985"/>
    <cellStyle name="Percent 2 3 3 7 7" xfId="16986"/>
    <cellStyle name="Percent 2 3 3 7 8" xfId="16987"/>
    <cellStyle name="Percent 2 3 3 8" xfId="16988"/>
    <cellStyle name="Percent 2 3 3 8 2" xfId="16989"/>
    <cellStyle name="Percent 2 3 3 8 2 2" xfId="16990"/>
    <cellStyle name="Percent 2 3 3 8 2 3" xfId="16991"/>
    <cellStyle name="Percent 2 3 3 8 2 4" xfId="16992"/>
    <cellStyle name="Percent 2 3 3 8 3" xfId="16993"/>
    <cellStyle name="Percent 2 3 3 8 3 2" xfId="16994"/>
    <cellStyle name="Percent 2 3 3 8 3 3" xfId="16995"/>
    <cellStyle name="Percent 2 3 3 8 3 4" xfId="16996"/>
    <cellStyle name="Percent 2 3 3 8 4" xfId="16997"/>
    <cellStyle name="Percent 2 3 3 8 5" xfId="16998"/>
    <cellStyle name="Percent 2 3 3 8 6" xfId="16999"/>
    <cellStyle name="Percent 2 3 3 9" xfId="17000"/>
    <cellStyle name="Percent 2 3 3 9 2" xfId="17001"/>
    <cellStyle name="Percent 2 3 3 9 2 2" xfId="17002"/>
    <cellStyle name="Percent 2 3 3 9 2 3" xfId="17003"/>
    <cellStyle name="Percent 2 3 3 9 2 4" xfId="17004"/>
    <cellStyle name="Percent 2 3 3 9 3" xfId="17005"/>
    <cellStyle name="Percent 2 3 3 9 3 2" xfId="17006"/>
    <cellStyle name="Percent 2 3 3 9 3 3" xfId="17007"/>
    <cellStyle name="Percent 2 3 3 9 3 4" xfId="17008"/>
    <cellStyle name="Percent 2 3 3 9 4" xfId="17009"/>
    <cellStyle name="Percent 2 3 3 9 5" xfId="17010"/>
    <cellStyle name="Percent 2 3 3 9 6" xfId="17011"/>
    <cellStyle name="Percent 2 3 4" xfId="17012"/>
    <cellStyle name="Percent 2 3 4 10" xfId="17013"/>
    <cellStyle name="Percent 2 3 4 10 2" xfId="17014"/>
    <cellStyle name="Percent 2 3 4 10 3" xfId="17015"/>
    <cellStyle name="Percent 2 3 4 10 4" xfId="17016"/>
    <cellStyle name="Percent 2 3 4 11" xfId="17017"/>
    <cellStyle name="Percent 2 3 4 12" xfId="17018"/>
    <cellStyle name="Percent 2 3 4 13" xfId="17019"/>
    <cellStyle name="Percent 2 3 4 2" xfId="17020"/>
    <cellStyle name="Percent 2 3 4 2 10" xfId="17021"/>
    <cellStyle name="Percent 2 3 4 2 11" xfId="17022"/>
    <cellStyle name="Percent 2 3 4 2 12" xfId="17023"/>
    <cellStyle name="Percent 2 3 4 2 2" xfId="17024"/>
    <cellStyle name="Percent 2 3 4 2 2 10" xfId="17025"/>
    <cellStyle name="Percent 2 3 4 2 2 2" xfId="17026"/>
    <cellStyle name="Percent 2 3 4 2 2 2 2" xfId="17027"/>
    <cellStyle name="Percent 2 3 4 2 2 2 2 2" xfId="17028"/>
    <cellStyle name="Percent 2 3 4 2 2 2 2 2 2" xfId="17029"/>
    <cellStyle name="Percent 2 3 4 2 2 2 2 2 3" xfId="17030"/>
    <cellStyle name="Percent 2 3 4 2 2 2 2 2 4" xfId="17031"/>
    <cellStyle name="Percent 2 3 4 2 2 2 2 3" xfId="17032"/>
    <cellStyle name="Percent 2 3 4 2 2 2 2 3 2" xfId="17033"/>
    <cellStyle name="Percent 2 3 4 2 2 2 2 3 3" xfId="17034"/>
    <cellStyle name="Percent 2 3 4 2 2 2 2 3 4" xfId="17035"/>
    <cellStyle name="Percent 2 3 4 2 2 2 2 4" xfId="17036"/>
    <cellStyle name="Percent 2 3 4 2 2 2 2 5" xfId="17037"/>
    <cellStyle name="Percent 2 3 4 2 2 2 2 6" xfId="17038"/>
    <cellStyle name="Percent 2 3 4 2 2 2 3" xfId="17039"/>
    <cellStyle name="Percent 2 3 4 2 2 2 3 2" xfId="17040"/>
    <cellStyle name="Percent 2 3 4 2 2 2 3 2 2" xfId="17041"/>
    <cellStyle name="Percent 2 3 4 2 2 2 3 2 3" xfId="17042"/>
    <cellStyle name="Percent 2 3 4 2 2 2 3 2 4" xfId="17043"/>
    <cellStyle name="Percent 2 3 4 2 2 2 3 3" xfId="17044"/>
    <cellStyle name="Percent 2 3 4 2 2 2 3 3 2" xfId="17045"/>
    <cellStyle name="Percent 2 3 4 2 2 2 3 3 3" xfId="17046"/>
    <cellStyle name="Percent 2 3 4 2 2 2 3 3 4" xfId="17047"/>
    <cellStyle name="Percent 2 3 4 2 2 2 3 4" xfId="17048"/>
    <cellStyle name="Percent 2 3 4 2 2 2 3 5" xfId="17049"/>
    <cellStyle name="Percent 2 3 4 2 2 2 3 6" xfId="17050"/>
    <cellStyle name="Percent 2 3 4 2 2 2 4" xfId="17051"/>
    <cellStyle name="Percent 2 3 4 2 2 2 4 2" xfId="17052"/>
    <cellStyle name="Percent 2 3 4 2 2 2 4 3" xfId="17053"/>
    <cellStyle name="Percent 2 3 4 2 2 2 4 4" xfId="17054"/>
    <cellStyle name="Percent 2 3 4 2 2 2 5" xfId="17055"/>
    <cellStyle name="Percent 2 3 4 2 2 2 5 2" xfId="17056"/>
    <cellStyle name="Percent 2 3 4 2 2 2 5 3" xfId="17057"/>
    <cellStyle name="Percent 2 3 4 2 2 2 5 4" xfId="17058"/>
    <cellStyle name="Percent 2 3 4 2 2 2 6" xfId="17059"/>
    <cellStyle name="Percent 2 3 4 2 2 2 7" xfId="17060"/>
    <cellStyle name="Percent 2 3 4 2 2 2 8" xfId="17061"/>
    <cellStyle name="Percent 2 3 4 2 2 3" xfId="17062"/>
    <cellStyle name="Percent 2 3 4 2 2 3 2" xfId="17063"/>
    <cellStyle name="Percent 2 3 4 2 2 3 2 2" xfId="17064"/>
    <cellStyle name="Percent 2 3 4 2 2 3 2 2 2" xfId="17065"/>
    <cellStyle name="Percent 2 3 4 2 2 3 2 2 3" xfId="17066"/>
    <cellStyle name="Percent 2 3 4 2 2 3 2 2 4" xfId="17067"/>
    <cellStyle name="Percent 2 3 4 2 2 3 2 3" xfId="17068"/>
    <cellStyle name="Percent 2 3 4 2 2 3 2 3 2" xfId="17069"/>
    <cellStyle name="Percent 2 3 4 2 2 3 2 3 3" xfId="17070"/>
    <cellStyle name="Percent 2 3 4 2 2 3 2 3 4" xfId="17071"/>
    <cellStyle name="Percent 2 3 4 2 2 3 2 4" xfId="17072"/>
    <cellStyle name="Percent 2 3 4 2 2 3 2 5" xfId="17073"/>
    <cellStyle name="Percent 2 3 4 2 2 3 2 6" xfId="17074"/>
    <cellStyle name="Percent 2 3 4 2 2 3 3" xfId="17075"/>
    <cellStyle name="Percent 2 3 4 2 2 3 3 2" xfId="17076"/>
    <cellStyle name="Percent 2 3 4 2 2 3 3 2 2" xfId="17077"/>
    <cellStyle name="Percent 2 3 4 2 2 3 3 2 3" xfId="17078"/>
    <cellStyle name="Percent 2 3 4 2 2 3 3 2 4" xfId="17079"/>
    <cellStyle name="Percent 2 3 4 2 2 3 3 3" xfId="17080"/>
    <cellStyle name="Percent 2 3 4 2 2 3 3 3 2" xfId="17081"/>
    <cellStyle name="Percent 2 3 4 2 2 3 3 3 3" xfId="17082"/>
    <cellStyle name="Percent 2 3 4 2 2 3 3 3 4" xfId="17083"/>
    <cellStyle name="Percent 2 3 4 2 2 3 3 4" xfId="17084"/>
    <cellStyle name="Percent 2 3 4 2 2 3 3 5" xfId="17085"/>
    <cellStyle name="Percent 2 3 4 2 2 3 3 6" xfId="17086"/>
    <cellStyle name="Percent 2 3 4 2 2 3 4" xfId="17087"/>
    <cellStyle name="Percent 2 3 4 2 2 3 4 2" xfId="17088"/>
    <cellStyle name="Percent 2 3 4 2 2 3 4 3" xfId="17089"/>
    <cellStyle name="Percent 2 3 4 2 2 3 4 4" xfId="17090"/>
    <cellStyle name="Percent 2 3 4 2 2 3 5" xfId="17091"/>
    <cellStyle name="Percent 2 3 4 2 2 3 5 2" xfId="17092"/>
    <cellStyle name="Percent 2 3 4 2 2 3 5 3" xfId="17093"/>
    <cellStyle name="Percent 2 3 4 2 2 3 5 4" xfId="17094"/>
    <cellStyle name="Percent 2 3 4 2 2 3 6" xfId="17095"/>
    <cellStyle name="Percent 2 3 4 2 2 3 7" xfId="17096"/>
    <cellStyle name="Percent 2 3 4 2 2 3 8" xfId="17097"/>
    <cellStyle name="Percent 2 3 4 2 2 4" xfId="17098"/>
    <cellStyle name="Percent 2 3 4 2 2 4 2" xfId="17099"/>
    <cellStyle name="Percent 2 3 4 2 2 4 2 2" xfId="17100"/>
    <cellStyle name="Percent 2 3 4 2 2 4 2 3" xfId="17101"/>
    <cellStyle name="Percent 2 3 4 2 2 4 2 4" xfId="17102"/>
    <cellStyle name="Percent 2 3 4 2 2 4 3" xfId="17103"/>
    <cellStyle name="Percent 2 3 4 2 2 4 3 2" xfId="17104"/>
    <cellStyle name="Percent 2 3 4 2 2 4 3 3" xfId="17105"/>
    <cellStyle name="Percent 2 3 4 2 2 4 3 4" xfId="17106"/>
    <cellStyle name="Percent 2 3 4 2 2 4 4" xfId="17107"/>
    <cellStyle name="Percent 2 3 4 2 2 4 5" xfId="17108"/>
    <cellStyle name="Percent 2 3 4 2 2 4 6" xfId="17109"/>
    <cellStyle name="Percent 2 3 4 2 2 5" xfId="17110"/>
    <cellStyle name="Percent 2 3 4 2 2 5 2" xfId="17111"/>
    <cellStyle name="Percent 2 3 4 2 2 5 2 2" xfId="17112"/>
    <cellStyle name="Percent 2 3 4 2 2 5 2 3" xfId="17113"/>
    <cellStyle name="Percent 2 3 4 2 2 5 2 4" xfId="17114"/>
    <cellStyle name="Percent 2 3 4 2 2 5 3" xfId="17115"/>
    <cellStyle name="Percent 2 3 4 2 2 5 3 2" xfId="17116"/>
    <cellStyle name="Percent 2 3 4 2 2 5 3 3" xfId="17117"/>
    <cellStyle name="Percent 2 3 4 2 2 5 3 4" xfId="17118"/>
    <cellStyle name="Percent 2 3 4 2 2 5 4" xfId="17119"/>
    <cellStyle name="Percent 2 3 4 2 2 5 5" xfId="17120"/>
    <cellStyle name="Percent 2 3 4 2 2 5 6" xfId="17121"/>
    <cellStyle name="Percent 2 3 4 2 2 6" xfId="17122"/>
    <cellStyle name="Percent 2 3 4 2 2 6 2" xfId="17123"/>
    <cellStyle name="Percent 2 3 4 2 2 6 3" xfId="17124"/>
    <cellStyle name="Percent 2 3 4 2 2 6 4" xfId="17125"/>
    <cellStyle name="Percent 2 3 4 2 2 7" xfId="17126"/>
    <cellStyle name="Percent 2 3 4 2 2 7 2" xfId="17127"/>
    <cellStyle name="Percent 2 3 4 2 2 7 3" xfId="17128"/>
    <cellStyle name="Percent 2 3 4 2 2 7 4" xfId="17129"/>
    <cellStyle name="Percent 2 3 4 2 2 8" xfId="17130"/>
    <cellStyle name="Percent 2 3 4 2 2 9" xfId="17131"/>
    <cellStyle name="Percent 2 3 4 2 3" xfId="17132"/>
    <cellStyle name="Percent 2 3 4 2 3 2" xfId="17133"/>
    <cellStyle name="Percent 2 3 4 2 3 2 2" xfId="17134"/>
    <cellStyle name="Percent 2 3 4 2 3 2 2 2" xfId="17135"/>
    <cellStyle name="Percent 2 3 4 2 3 2 2 3" xfId="17136"/>
    <cellStyle name="Percent 2 3 4 2 3 2 2 4" xfId="17137"/>
    <cellStyle name="Percent 2 3 4 2 3 2 3" xfId="17138"/>
    <cellStyle name="Percent 2 3 4 2 3 2 3 2" xfId="17139"/>
    <cellStyle name="Percent 2 3 4 2 3 2 3 3" xfId="17140"/>
    <cellStyle name="Percent 2 3 4 2 3 2 3 4" xfId="17141"/>
    <cellStyle name="Percent 2 3 4 2 3 2 4" xfId="17142"/>
    <cellStyle name="Percent 2 3 4 2 3 2 5" xfId="17143"/>
    <cellStyle name="Percent 2 3 4 2 3 2 6" xfId="17144"/>
    <cellStyle name="Percent 2 3 4 2 3 3" xfId="17145"/>
    <cellStyle name="Percent 2 3 4 2 3 3 2" xfId="17146"/>
    <cellStyle name="Percent 2 3 4 2 3 3 2 2" xfId="17147"/>
    <cellStyle name="Percent 2 3 4 2 3 3 2 3" xfId="17148"/>
    <cellStyle name="Percent 2 3 4 2 3 3 2 4" xfId="17149"/>
    <cellStyle name="Percent 2 3 4 2 3 3 3" xfId="17150"/>
    <cellStyle name="Percent 2 3 4 2 3 3 3 2" xfId="17151"/>
    <cellStyle name="Percent 2 3 4 2 3 3 3 3" xfId="17152"/>
    <cellStyle name="Percent 2 3 4 2 3 3 3 4" xfId="17153"/>
    <cellStyle name="Percent 2 3 4 2 3 3 4" xfId="17154"/>
    <cellStyle name="Percent 2 3 4 2 3 3 5" xfId="17155"/>
    <cellStyle name="Percent 2 3 4 2 3 3 6" xfId="17156"/>
    <cellStyle name="Percent 2 3 4 2 3 4" xfId="17157"/>
    <cellStyle name="Percent 2 3 4 2 3 4 2" xfId="17158"/>
    <cellStyle name="Percent 2 3 4 2 3 4 3" xfId="17159"/>
    <cellStyle name="Percent 2 3 4 2 3 4 4" xfId="17160"/>
    <cellStyle name="Percent 2 3 4 2 3 5" xfId="17161"/>
    <cellStyle name="Percent 2 3 4 2 3 5 2" xfId="17162"/>
    <cellStyle name="Percent 2 3 4 2 3 5 3" xfId="17163"/>
    <cellStyle name="Percent 2 3 4 2 3 5 4" xfId="17164"/>
    <cellStyle name="Percent 2 3 4 2 3 6" xfId="17165"/>
    <cellStyle name="Percent 2 3 4 2 3 7" xfId="17166"/>
    <cellStyle name="Percent 2 3 4 2 3 8" xfId="17167"/>
    <cellStyle name="Percent 2 3 4 2 4" xfId="17168"/>
    <cellStyle name="Percent 2 3 4 2 4 2" xfId="17169"/>
    <cellStyle name="Percent 2 3 4 2 4 2 2" xfId="17170"/>
    <cellStyle name="Percent 2 3 4 2 4 2 2 2" xfId="17171"/>
    <cellStyle name="Percent 2 3 4 2 4 2 2 3" xfId="17172"/>
    <cellStyle name="Percent 2 3 4 2 4 2 2 4" xfId="17173"/>
    <cellStyle name="Percent 2 3 4 2 4 2 3" xfId="17174"/>
    <cellStyle name="Percent 2 3 4 2 4 2 3 2" xfId="17175"/>
    <cellStyle name="Percent 2 3 4 2 4 2 3 3" xfId="17176"/>
    <cellStyle name="Percent 2 3 4 2 4 2 3 4" xfId="17177"/>
    <cellStyle name="Percent 2 3 4 2 4 2 4" xfId="17178"/>
    <cellStyle name="Percent 2 3 4 2 4 2 5" xfId="17179"/>
    <cellStyle name="Percent 2 3 4 2 4 2 6" xfId="17180"/>
    <cellStyle name="Percent 2 3 4 2 4 3" xfId="17181"/>
    <cellStyle name="Percent 2 3 4 2 4 3 2" xfId="17182"/>
    <cellStyle name="Percent 2 3 4 2 4 3 2 2" xfId="17183"/>
    <cellStyle name="Percent 2 3 4 2 4 3 2 3" xfId="17184"/>
    <cellStyle name="Percent 2 3 4 2 4 3 2 4" xfId="17185"/>
    <cellStyle name="Percent 2 3 4 2 4 3 3" xfId="17186"/>
    <cellStyle name="Percent 2 3 4 2 4 3 3 2" xfId="17187"/>
    <cellStyle name="Percent 2 3 4 2 4 3 3 3" xfId="17188"/>
    <cellStyle name="Percent 2 3 4 2 4 3 3 4" xfId="17189"/>
    <cellStyle name="Percent 2 3 4 2 4 3 4" xfId="17190"/>
    <cellStyle name="Percent 2 3 4 2 4 3 5" xfId="17191"/>
    <cellStyle name="Percent 2 3 4 2 4 3 6" xfId="17192"/>
    <cellStyle name="Percent 2 3 4 2 4 4" xfId="17193"/>
    <cellStyle name="Percent 2 3 4 2 4 4 2" xfId="17194"/>
    <cellStyle name="Percent 2 3 4 2 4 4 3" xfId="17195"/>
    <cellStyle name="Percent 2 3 4 2 4 4 4" xfId="17196"/>
    <cellStyle name="Percent 2 3 4 2 4 5" xfId="17197"/>
    <cellStyle name="Percent 2 3 4 2 4 5 2" xfId="17198"/>
    <cellStyle name="Percent 2 3 4 2 4 5 3" xfId="17199"/>
    <cellStyle name="Percent 2 3 4 2 4 5 4" xfId="17200"/>
    <cellStyle name="Percent 2 3 4 2 4 6" xfId="17201"/>
    <cellStyle name="Percent 2 3 4 2 4 7" xfId="17202"/>
    <cellStyle name="Percent 2 3 4 2 4 8" xfId="17203"/>
    <cellStyle name="Percent 2 3 4 2 5" xfId="17204"/>
    <cellStyle name="Percent 2 3 4 2 5 2" xfId="17205"/>
    <cellStyle name="Percent 2 3 4 2 5 2 2" xfId="17206"/>
    <cellStyle name="Percent 2 3 4 2 5 2 2 2" xfId="17207"/>
    <cellStyle name="Percent 2 3 4 2 5 2 2 3" xfId="17208"/>
    <cellStyle name="Percent 2 3 4 2 5 2 2 4" xfId="17209"/>
    <cellStyle name="Percent 2 3 4 2 5 2 3" xfId="17210"/>
    <cellStyle name="Percent 2 3 4 2 5 2 3 2" xfId="17211"/>
    <cellStyle name="Percent 2 3 4 2 5 2 3 3" xfId="17212"/>
    <cellStyle name="Percent 2 3 4 2 5 2 3 4" xfId="17213"/>
    <cellStyle name="Percent 2 3 4 2 5 2 4" xfId="17214"/>
    <cellStyle name="Percent 2 3 4 2 5 2 5" xfId="17215"/>
    <cellStyle name="Percent 2 3 4 2 5 2 6" xfId="17216"/>
    <cellStyle name="Percent 2 3 4 2 5 3" xfId="17217"/>
    <cellStyle name="Percent 2 3 4 2 5 3 2" xfId="17218"/>
    <cellStyle name="Percent 2 3 4 2 5 3 2 2" xfId="17219"/>
    <cellStyle name="Percent 2 3 4 2 5 3 2 3" xfId="17220"/>
    <cellStyle name="Percent 2 3 4 2 5 3 2 4" xfId="17221"/>
    <cellStyle name="Percent 2 3 4 2 5 3 3" xfId="17222"/>
    <cellStyle name="Percent 2 3 4 2 5 3 3 2" xfId="17223"/>
    <cellStyle name="Percent 2 3 4 2 5 3 3 3" xfId="17224"/>
    <cellStyle name="Percent 2 3 4 2 5 3 3 4" xfId="17225"/>
    <cellStyle name="Percent 2 3 4 2 5 3 4" xfId="17226"/>
    <cellStyle name="Percent 2 3 4 2 5 3 5" xfId="17227"/>
    <cellStyle name="Percent 2 3 4 2 5 3 6" xfId="17228"/>
    <cellStyle name="Percent 2 3 4 2 5 4" xfId="17229"/>
    <cellStyle name="Percent 2 3 4 2 5 4 2" xfId="17230"/>
    <cellStyle name="Percent 2 3 4 2 5 4 3" xfId="17231"/>
    <cellStyle name="Percent 2 3 4 2 5 4 4" xfId="17232"/>
    <cellStyle name="Percent 2 3 4 2 5 5" xfId="17233"/>
    <cellStyle name="Percent 2 3 4 2 5 5 2" xfId="17234"/>
    <cellStyle name="Percent 2 3 4 2 5 5 3" xfId="17235"/>
    <cellStyle name="Percent 2 3 4 2 5 5 4" xfId="17236"/>
    <cellStyle name="Percent 2 3 4 2 5 6" xfId="17237"/>
    <cellStyle name="Percent 2 3 4 2 5 7" xfId="17238"/>
    <cellStyle name="Percent 2 3 4 2 5 8" xfId="17239"/>
    <cellStyle name="Percent 2 3 4 2 6" xfId="17240"/>
    <cellStyle name="Percent 2 3 4 2 6 2" xfId="17241"/>
    <cellStyle name="Percent 2 3 4 2 6 2 2" xfId="17242"/>
    <cellStyle name="Percent 2 3 4 2 6 2 3" xfId="17243"/>
    <cellStyle name="Percent 2 3 4 2 6 2 4" xfId="17244"/>
    <cellStyle name="Percent 2 3 4 2 6 3" xfId="17245"/>
    <cellStyle name="Percent 2 3 4 2 6 3 2" xfId="17246"/>
    <cellStyle name="Percent 2 3 4 2 6 3 3" xfId="17247"/>
    <cellStyle name="Percent 2 3 4 2 6 3 4" xfId="17248"/>
    <cellStyle name="Percent 2 3 4 2 6 4" xfId="17249"/>
    <cellStyle name="Percent 2 3 4 2 6 5" xfId="17250"/>
    <cellStyle name="Percent 2 3 4 2 6 6" xfId="17251"/>
    <cellStyle name="Percent 2 3 4 2 7" xfId="17252"/>
    <cellStyle name="Percent 2 3 4 2 7 2" xfId="17253"/>
    <cellStyle name="Percent 2 3 4 2 7 2 2" xfId="17254"/>
    <cellStyle name="Percent 2 3 4 2 7 2 3" xfId="17255"/>
    <cellStyle name="Percent 2 3 4 2 7 2 4" xfId="17256"/>
    <cellStyle name="Percent 2 3 4 2 7 3" xfId="17257"/>
    <cellStyle name="Percent 2 3 4 2 7 3 2" xfId="17258"/>
    <cellStyle name="Percent 2 3 4 2 7 3 3" xfId="17259"/>
    <cellStyle name="Percent 2 3 4 2 7 3 4" xfId="17260"/>
    <cellStyle name="Percent 2 3 4 2 7 4" xfId="17261"/>
    <cellStyle name="Percent 2 3 4 2 7 5" xfId="17262"/>
    <cellStyle name="Percent 2 3 4 2 7 6" xfId="17263"/>
    <cellStyle name="Percent 2 3 4 2 8" xfId="17264"/>
    <cellStyle name="Percent 2 3 4 2 8 2" xfId="17265"/>
    <cellStyle name="Percent 2 3 4 2 8 3" xfId="17266"/>
    <cellStyle name="Percent 2 3 4 2 8 4" xfId="17267"/>
    <cellStyle name="Percent 2 3 4 2 9" xfId="17268"/>
    <cellStyle name="Percent 2 3 4 2 9 2" xfId="17269"/>
    <cellStyle name="Percent 2 3 4 2 9 3" xfId="17270"/>
    <cellStyle name="Percent 2 3 4 2 9 4" xfId="17271"/>
    <cellStyle name="Percent 2 3 4 3" xfId="17272"/>
    <cellStyle name="Percent 2 3 4 3 10" xfId="17273"/>
    <cellStyle name="Percent 2 3 4 3 2" xfId="17274"/>
    <cellStyle name="Percent 2 3 4 3 2 2" xfId="17275"/>
    <cellStyle name="Percent 2 3 4 3 2 2 2" xfId="17276"/>
    <cellStyle name="Percent 2 3 4 3 2 2 2 2" xfId="17277"/>
    <cellStyle name="Percent 2 3 4 3 2 2 2 3" xfId="17278"/>
    <cellStyle name="Percent 2 3 4 3 2 2 2 4" xfId="17279"/>
    <cellStyle name="Percent 2 3 4 3 2 2 3" xfId="17280"/>
    <cellStyle name="Percent 2 3 4 3 2 2 3 2" xfId="17281"/>
    <cellStyle name="Percent 2 3 4 3 2 2 3 3" xfId="17282"/>
    <cellStyle name="Percent 2 3 4 3 2 2 3 4" xfId="17283"/>
    <cellStyle name="Percent 2 3 4 3 2 2 4" xfId="17284"/>
    <cellStyle name="Percent 2 3 4 3 2 2 5" xfId="17285"/>
    <cellStyle name="Percent 2 3 4 3 2 2 6" xfId="17286"/>
    <cellStyle name="Percent 2 3 4 3 2 3" xfId="17287"/>
    <cellStyle name="Percent 2 3 4 3 2 3 2" xfId="17288"/>
    <cellStyle name="Percent 2 3 4 3 2 3 2 2" xfId="17289"/>
    <cellStyle name="Percent 2 3 4 3 2 3 2 3" xfId="17290"/>
    <cellStyle name="Percent 2 3 4 3 2 3 2 4" xfId="17291"/>
    <cellStyle name="Percent 2 3 4 3 2 3 3" xfId="17292"/>
    <cellStyle name="Percent 2 3 4 3 2 3 3 2" xfId="17293"/>
    <cellStyle name="Percent 2 3 4 3 2 3 3 3" xfId="17294"/>
    <cellStyle name="Percent 2 3 4 3 2 3 3 4" xfId="17295"/>
    <cellStyle name="Percent 2 3 4 3 2 3 4" xfId="17296"/>
    <cellStyle name="Percent 2 3 4 3 2 3 5" xfId="17297"/>
    <cellStyle name="Percent 2 3 4 3 2 3 6" xfId="17298"/>
    <cellStyle name="Percent 2 3 4 3 2 4" xfId="17299"/>
    <cellStyle name="Percent 2 3 4 3 2 4 2" xfId="17300"/>
    <cellStyle name="Percent 2 3 4 3 2 4 3" xfId="17301"/>
    <cellStyle name="Percent 2 3 4 3 2 4 4" xfId="17302"/>
    <cellStyle name="Percent 2 3 4 3 2 5" xfId="17303"/>
    <cellStyle name="Percent 2 3 4 3 2 5 2" xfId="17304"/>
    <cellStyle name="Percent 2 3 4 3 2 5 3" xfId="17305"/>
    <cellStyle name="Percent 2 3 4 3 2 5 4" xfId="17306"/>
    <cellStyle name="Percent 2 3 4 3 2 6" xfId="17307"/>
    <cellStyle name="Percent 2 3 4 3 2 7" xfId="17308"/>
    <cellStyle name="Percent 2 3 4 3 2 8" xfId="17309"/>
    <cellStyle name="Percent 2 3 4 3 3" xfId="17310"/>
    <cellStyle name="Percent 2 3 4 3 3 2" xfId="17311"/>
    <cellStyle name="Percent 2 3 4 3 3 2 2" xfId="17312"/>
    <cellStyle name="Percent 2 3 4 3 3 2 2 2" xfId="17313"/>
    <cellStyle name="Percent 2 3 4 3 3 2 2 3" xfId="17314"/>
    <cellStyle name="Percent 2 3 4 3 3 2 2 4" xfId="17315"/>
    <cellStyle name="Percent 2 3 4 3 3 2 3" xfId="17316"/>
    <cellStyle name="Percent 2 3 4 3 3 2 3 2" xfId="17317"/>
    <cellStyle name="Percent 2 3 4 3 3 2 3 3" xfId="17318"/>
    <cellStyle name="Percent 2 3 4 3 3 2 3 4" xfId="17319"/>
    <cellStyle name="Percent 2 3 4 3 3 2 4" xfId="17320"/>
    <cellStyle name="Percent 2 3 4 3 3 2 5" xfId="17321"/>
    <cellStyle name="Percent 2 3 4 3 3 2 6" xfId="17322"/>
    <cellStyle name="Percent 2 3 4 3 3 3" xfId="17323"/>
    <cellStyle name="Percent 2 3 4 3 3 3 2" xfId="17324"/>
    <cellStyle name="Percent 2 3 4 3 3 3 2 2" xfId="17325"/>
    <cellStyle name="Percent 2 3 4 3 3 3 2 3" xfId="17326"/>
    <cellStyle name="Percent 2 3 4 3 3 3 2 4" xfId="17327"/>
    <cellStyle name="Percent 2 3 4 3 3 3 3" xfId="17328"/>
    <cellStyle name="Percent 2 3 4 3 3 3 3 2" xfId="17329"/>
    <cellStyle name="Percent 2 3 4 3 3 3 3 3" xfId="17330"/>
    <cellStyle name="Percent 2 3 4 3 3 3 3 4" xfId="17331"/>
    <cellStyle name="Percent 2 3 4 3 3 3 4" xfId="17332"/>
    <cellStyle name="Percent 2 3 4 3 3 3 5" xfId="17333"/>
    <cellStyle name="Percent 2 3 4 3 3 3 6" xfId="17334"/>
    <cellStyle name="Percent 2 3 4 3 3 4" xfId="17335"/>
    <cellStyle name="Percent 2 3 4 3 3 4 2" xfId="17336"/>
    <cellStyle name="Percent 2 3 4 3 3 4 3" xfId="17337"/>
    <cellStyle name="Percent 2 3 4 3 3 4 4" xfId="17338"/>
    <cellStyle name="Percent 2 3 4 3 3 5" xfId="17339"/>
    <cellStyle name="Percent 2 3 4 3 3 5 2" xfId="17340"/>
    <cellStyle name="Percent 2 3 4 3 3 5 3" xfId="17341"/>
    <cellStyle name="Percent 2 3 4 3 3 5 4" xfId="17342"/>
    <cellStyle name="Percent 2 3 4 3 3 6" xfId="17343"/>
    <cellStyle name="Percent 2 3 4 3 3 7" xfId="17344"/>
    <cellStyle name="Percent 2 3 4 3 3 8" xfId="17345"/>
    <cellStyle name="Percent 2 3 4 3 4" xfId="17346"/>
    <cellStyle name="Percent 2 3 4 3 4 2" xfId="17347"/>
    <cellStyle name="Percent 2 3 4 3 4 2 2" xfId="17348"/>
    <cellStyle name="Percent 2 3 4 3 4 2 3" xfId="17349"/>
    <cellStyle name="Percent 2 3 4 3 4 2 4" xfId="17350"/>
    <cellStyle name="Percent 2 3 4 3 4 3" xfId="17351"/>
    <cellStyle name="Percent 2 3 4 3 4 3 2" xfId="17352"/>
    <cellStyle name="Percent 2 3 4 3 4 3 3" xfId="17353"/>
    <cellStyle name="Percent 2 3 4 3 4 3 4" xfId="17354"/>
    <cellStyle name="Percent 2 3 4 3 4 4" xfId="17355"/>
    <cellStyle name="Percent 2 3 4 3 4 5" xfId="17356"/>
    <cellStyle name="Percent 2 3 4 3 4 6" xfId="17357"/>
    <cellStyle name="Percent 2 3 4 3 5" xfId="17358"/>
    <cellStyle name="Percent 2 3 4 3 5 2" xfId="17359"/>
    <cellStyle name="Percent 2 3 4 3 5 2 2" xfId="17360"/>
    <cellStyle name="Percent 2 3 4 3 5 2 3" xfId="17361"/>
    <cellStyle name="Percent 2 3 4 3 5 2 4" xfId="17362"/>
    <cellStyle name="Percent 2 3 4 3 5 3" xfId="17363"/>
    <cellStyle name="Percent 2 3 4 3 5 3 2" xfId="17364"/>
    <cellStyle name="Percent 2 3 4 3 5 3 3" xfId="17365"/>
    <cellStyle name="Percent 2 3 4 3 5 3 4" xfId="17366"/>
    <cellStyle name="Percent 2 3 4 3 5 4" xfId="17367"/>
    <cellStyle name="Percent 2 3 4 3 5 5" xfId="17368"/>
    <cellStyle name="Percent 2 3 4 3 5 6" xfId="17369"/>
    <cellStyle name="Percent 2 3 4 3 6" xfId="17370"/>
    <cellStyle name="Percent 2 3 4 3 6 2" xfId="17371"/>
    <cellStyle name="Percent 2 3 4 3 6 3" xfId="17372"/>
    <cellStyle name="Percent 2 3 4 3 6 4" xfId="17373"/>
    <cellStyle name="Percent 2 3 4 3 7" xfId="17374"/>
    <cellStyle name="Percent 2 3 4 3 7 2" xfId="17375"/>
    <cellStyle name="Percent 2 3 4 3 7 3" xfId="17376"/>
    <cellStyle name="Percent 2 3 4 3 7 4" xfId="17377"/>
    <cellStyle name="Percent 2 3 4 3 8" xfId="17378"/>
    <cellStyle name="Percent 2 3 4 3 9" xfId="17379"/>
    <cellStyle name="Percent 2 3 4 4" xfId="17380"/>
    <cellStyle name="Percent 2 3 4 4 2" xfId="17381"/>
    <cellStyle name="Percent 2 3 4 4 2 2" xfId="17382"/>
    <cellStyle name="Percent 2 3 4 4 2 2 2" xfId="17383"/>
    <cellStyle name="Percent 2 3 4 4 2 2 3" xfId="17384"/>
    <cellStyle name="Percent 2 3 4 4 2 2 4" xfId="17385"/>
    <cellStyle name="Percent 2 3 4 4 2 3" xfId="17386"/>
    <cellStyle name="Percent 2 3 4 4 2 3 2" xfId="17387"/>
    <cellStyle name="Percent 2 3 4 4 2 3 3" xfId="17388"/>
    <cellStyle name="Percent 2 3 4 4 2 3 4" xfId="17389"/>
    <cellStyle name="Percent 2 3 4 4 2 4" xfId="17390"/>
    <cellStyle name="Percent 2 3 4 4 2 5" xfId="17391"/>
    <cellStyle name="Percent 2 3 4 4 2 6" xfId="17392"/>
    <cellStyle name="Percent 2 3 4 4 3" xfId="17393"/>
    <cellStyle name="Percent 2 3 4 4 3 2" xfId="17394"/>
    <cellStyle name="Percent 2 3 4 4 3 2 2" xfId="17395"/>
    <cellStyle name="Percent 2 3 4 4 3 2 3" xfId="17396"/>
    <cellStyle name="Percent 2 3 4 4 3 2 4" xfId="17397"/>
    <cellStyle name="Percent 2 3 4 4 3 3" xfId="17398"/>
    <cellStyle name="Percent 2 3 4 4 3 3 2" xfId="17399"/>
    <cellStyle name="Percent 2 3 4 4 3 3 3" xfId="17400"/>
    <cellStyle name="Percent 2 3 4 4 3 3 4" xfId="17401"/>
    <cellStyle name="Percent 2 3 4 4 3 4" xfId="17402"/>
    <cellStyle name="Percent 2 3 4 4 3 5" xfId="17403"/>
    <cellStyle name="Percent 2 3 4 4 3 6" xfId="17404"/>
    <cellStyle name="Percent 2 3 4 4 4" xfId="17405"/>
    <cellStyle name="Percent 2 3 4 4 4 2" xfId="17406"/>
    <cellStyle name="Percent 2 3 4 4 4 3" xfId="17407"/>
    <cellStyle name="Percent 2 3 4 4 4 4" xfId="17408"/>
    <cellStyle name="Percent 2 3 4 4 5" xfId="17409"/>
    <cellStyle name="Percent 2 3 4 4 5 2" xfId="17410"/>
    <cellStyle name="Percent 2 3 4 4 5 3" xfId="17411"/>
    <cellStyle name="Percent 2 3 4 4 5 4" xfId="17412"/>
    <cellStyle name="Percent 2 3 4 4 6" xfId="17413"/>
    <cellStyle name="Percent 2 3 4 4 7" xfId="17414"/>
    <cellStyle name="Percent 2 3 4 4 8" xfId="17415"/>
    <cellStyle name="Percent 2 3 4 5" xfId="17416"/>
    <cellStyle name="Percent 2 3 4 5 2" xfId="17417"/>
    <cellStyle name="Percent 2 3 4 5 2 2" xfId="17418"/>
    <cellStyle name="Percent 2 3 4 5 2 2 2" xfId="17419"/>
    <cellStyle name="Percent 2 3 4 5 2 2 3" xfId="17420"/>
    <cellStyle name="Percent 2 3 4 5 2 2 4" xfId="17421"/>
    <cellStyle name="Percent 2 3 4 5 2 3" xfId="17422"/>
    <cellStyle name="Percent 2 3 4 5 2 3 2" xfId="17423"/>
    <cellStyle name="Percent 2 3 4 5 2 3 3" xfId="17424"/>
    <cellStyle name="Percent 2 3 4 5 2 3 4" xfId="17425"/>
    <cellStyle name="Percent 2 3 4 5 2 4" xfId="17426"/>
    <cellStyle name="Percent 2 3 4 5 2 5" xfId="17427"/>
    <cellStyle name="Percent 2 3 4 5 2 6" xfId="17428"/>
    <cellStyle name="Percent 2 3 4 5 3" xfId="17429"/>
    <cellStyle name="Percent 2 3 4 5 3 2" xfId="17430"/>
    <cellStyle name="Percent 2 3 4 5 3 2 2" xfId="17431"/>
    <cellStyle name="Percent 2 3 4 5 3 2 3" xfId="17432"/>
    <cellStyle name="Percent 2 3 4 5 3 2 4" xfId="17433"/>
    <cellStyle name="Percent 2 3 4 5 3 3" xfId="17434"/>
    <cellStyle name="Percent 2 3 4 5 3 3 2" xfId="17435"/>
    <cellStyle name="Percent 2 3 4 5 3 3 3" xfId="17436"/>
    <cellStyle name="Percent 2 3 4 5 3 3 4" xfId="17437"/>
    <cellStyle name="Percent 2 3 4 5 3 4" xfId="17438"/>
    <cellStyle name="Percent 2 3 4 5 3 5" xfId="17439"/>
    <cellStyle name="Percent 2 3 4 5 3 6" xfId="17440"/>
    <cellStyle name="Percent 2 3 4 5 4" xfId="17441"/>
    <cellStyle name="Percent 2 3 4 5 4 2" xfId="17442"/>
    <cellStyle name="Percent 2 3 4 5 4 3" xfId="17443"/>
    <cellStyle name="Percent 2 3 4 5 4 4" xfId="17444"/>
    <cellStyle name="Percent 2 3 4 5 5" xfId="17445"/>
    <cellStyle name="Percent 2 3 4 5 5 2" xfId="17446"/>
    <cellStyle name="Percent 2 3 4 5 5 3" xfId="17447"/>
    <cellStyle name="Percent 2 3 4 5 5 4" xfId="17448"/>
    <cellStyle name="Percent 2 3 4 5 6" xfId="17449"/>
    <cellStyle name="Percent 2 3 4 5 7" xfId="17450"/>
    <cellStyle name="Percent 2 3 4 5 8" xfId="17451"/>
    <cellStyle name="Percent 2 3 4 6" xfId="17452"/>
    <cellStyle name="Percent 2 3 4 6 2" xfId="17453"/>
    <cellStyle name="Percent 2 3 4 6 2 2" xfId="17454"/>
    <cellStyle name="Percent 2 3 4 6 2 2 2" xfId="17455"/>
    <cellStyle name="Percent 2 3 4 6 2 2 3" xfId="17456"/>
    <cellStyle name="Percent 2 3 4 6 2 2 4" xfId="17457"/>
    <cellStyle name="Percent 2 3 4 6 2 3" xfId="17458"/>
    <cellStyle name="Percent 2 3 4 6 2 3 2" xfId="17459"/>
    <cellStyle name="Percent 2 3 4 6 2 3 3" xfId="17460"/>
    <cellStyle name="Percent 2 3 4 6 2 3 4" xfId="17461"/>
    <cellStyle name="Percent 2 3 4 6 2 4" xfId="17462"/>
    <cellStyle name="Percent 2 3 4 6 2 5" xfId="17463"/>
    <cellStyle name="Percent 2 3 4 6 2 6" xfId="17464"/>
    <cellStyle name="Percent 2 3 4 6 3" xfId="17465"/>
    <cellStyle name="Percent 2 3 4 6 3 2" xfId="17466"/>
    <cellStyle name="Percent 2 3 4 6 3 2 2" xfId="17467"/>
    <cellStyle name="Percent 2 3 4 6 3 2 3" xfId="17468"/>
    <cellStyle name="Percent 2 3 4 6 3 2 4" xfId="17469"/>
    <cellStyle name="Percent 2 3 4 6 3 3" xfId="17470"/>
    <cellStyle name="Percent 2 3 4 6 3 3 2" xfId="17471"/>
    <cellStyle name="Percent 2 3 4 6 3 3 3" xfId="17472"/>
    <cellStyle name="Percent 2 3 4 6 3 3 4" xfId="17473"/>
    <cellStyle name="Percent 2 3 4 6 3 4" xfId="17474"/>
    <cellStyle name="Percent 2 3 4 6 3 5" xfId="17475"/>
    <cellStyle name="Percent 2 3 4 6 3 6" xfId="17476"/>
    <cellStyle name="Percent 2 3 4 6 4" xfId="17477"/>
    <cellStyle name="Percent 2 3 4 6 4 2" xfId="17478"/>
    <cellStyle name="Percent 2 3 4 6 4 3" xfId="17479"/>
    <cellStyle name="Percent 2 3 4 6 4 4" xfId="17480"/>
    <cellStyle name="Percent 2 3 4 6 5" xfId="17481"/>
    <cellStyle name="Percent 2 3 4 6 5 2" xfId="17482"/>
    <cellStyle name="Percent 2 3 4 6 5 3" xfId="17483"/>
    <cellStyle name="Percent 2 3 4 6 5 4" xfId="17484"/>
    <cellStyle name="Percent 2 3 4 6 6" xfId="17485"/>
    <cellStyle name="Percent 2 3 4 6 7" xfId="17486"/>
    <cellStyle name="Percent 2 3 4 6 8" xfId="17487"/>
    <cellStyle name="Percent 2 3 4 7" xfId="17488"/>
    <cellStyle name="Percent 2 3 4 7 2" xfId="17489"/>
    <cellStyle name="Percent 2 3 4 7 2 2" xfId="17490"/>
    <cellStyle name="Percent 2 3 4 7 2 3" xfId="17491"/>
    <cellStyle name="Percent 2 3 4 7 2 4" xfId="17492"/>
    <cellStyle name="Percent 2 3 4 7 3" xfId="17493"/>
    <cellStyle name="Percent 2 3 4 7 3 2" xfId="17494"/>
    <cellStyle name="Percent 2 3 4 7 3 3" xfId="17495"/>
    <cellStyle name="Percent 2 3 4 7 3 4" xfId="17496"/>
    <cellStyle name="Percent 2 3 4 7 4" xfId="17497"/>
    <cellStyle name="Percent 2 3 4 7 5" xfId="17498"/>
    <cellStyle name="Percent 2 3 4 7 6" xfId="17499"/>
    <cellStyle name="Percent 2 3 4 8" xfId="17500"/>
    <cellStyle name="Percent 2 3 4 8 2" xfId="17501"/>
    <cellStyle name="Percent 2 3 4 8 2 2" xfId="17502"/>
    <cellStyle name="Percent 2 3 4 8 2 3" xfId="17503"/>
    <cellStyle name="Percent 2 3 4 8 2 4" xfId="17504"/>
    <cellStyle name="Percent 2 3 4 8 3" xfId="17505"/>
    <cellStyle name="Percent 2 3 4 8 3 2" xfId="17506"/>
    <cellStyle name="Percent 2 3 4 8 3 3" xfId="17507"/>
    <cellStyle name="Percent 2 3 4 8 3 4" xfId="17508"/>
    <cellStyle name="Percent 2 3 4 8 4" xfId="17509"/>
    <cellStyle name="Percent 2 3 4 8 5" xfId="17510"/>
    <cellStyle name="Percent 2 3 4 8 6" xfId="17511"/>
    <cellStyle name="Percent 2 3 4 9" xfId="17512"/>
    <cellStyle name="Percent 2 3 4 9 2" xfId="17513"/>
    <cellStyle name="Percent 2 3 4 9 3" xfId="17514"/>
    <cellStyle name="Percent 2 3 4 9 4" xfId="17515"/>
    <cellStyle name="Percent 2 3 5" xfId="17516"/>
    <cellStyle name="Percent 2 3 5 10" xfId="17517"/>
    <cellStyle name="Percent 2 3 5 11" xfId="17518"/>
    <cellStyle name="Percent 2 3 5 12" xfId="17519"/>
    <cellStyle name="Percent 2 3 5 2" xfId="17520"/>
    <cellStyle name="Percent 2 3 5 2 10" xfId="17521"/>
    <cellStyle name="Percent 2 3 5 2 2" xfId="17522"/>
    <cellStyle name="Percent 2 3 5 2 2 2" xfId="17523"/>
    <cellStyle name="Percent 2 3 5 2 2 2 2" xfId="17524"/>
    <cellStyle name="Percent 2 3 5 2 2 2 2 2" xfId="17525"/>
    <cellStyle name="Percent 2 3 5 2 2 2 2 3" xfId="17526"/>
    <cellStyle name="Percent 2 3 5 2 2 2 2 4" xfId="17527"/>
    <cellStyle name="Percent 2 3 5 2 2 2 3" xfId="17528"/>
    <cellStyle name="Percent 2 3 5 2 2 2 3 2" xfId="17529"/>
    <cellStyle name="Percent 2 3 5 2 2 2 3 3" xfId="17530"/>
    <cellStyle name="Percent 2 3 5 2 2 2 3 4" xfId="17531"/>
    <cellStyle name="Percent 2 3 5 2 2 2 4" xfId="17532"/>
    <cellStyle name="Percent 2 3 5 2 2 2 5" xfId="17533"/>
    <cellStyle name="Percent 2 3 5 2 2 2 6" xfId="17534"/>
    <cellStyle name="Percent 2 3 5 2 2 3" xfId="17535"/>
    <cellStyle name="Percent 2 3 5 2 2 3 2" xfId="17536"/>
    <cellStyle name="Percent 2 3 5 2 2 3 2 2" xfId="17537"/>
    <cellStyle name="Percent 2 3 5 2 2 3 2 3" xfId="17538"/>
    <cellStyle name="Percent 2 3 5 2 2 3 2 4" xfId="17539"/>
    <cellStyle name="Percent 2 3 5 2 2 3 3" xfId="17540"/>
    <cellStyle name="Percent 2 3 5 2 2 3 3 2" xfId="17541"/>
    <cellStyle name="Percent 2 3 5 2 2 3 3 3" xfId="17542"/>
    <cellStyle name="Percent 2 3 5 2 2 3 3 4" xfId="17543"/>
    <cellStyle name="Percent 2 3 5 2 2 3 4" xfId="17544"/>
    <cellStyle name="Percent 2 3 5 2 2 3 5" xfId="17545"/>
    <cellStyle name="Percent 2 3 5 2 2 3 6" xfId="17546"/>
    <cellStyle name="Percent 2 3 5 2 2 4" xfId="17547"/>
    <cellStyle name="Percent 2 3 5 2 2 4 2" xfId="17548"/>
    <cellStyle name="Percent 2 3 5 2 2 4 3" xfId="17549"/>
    <cellStyle name="Percent 2 3 5 2 2 4 4" xfId="17550"/>
    <cellStyle name="Percent 2 3 5 2 2 5" xfId="17551"/>
    <cellStyle name="Percent 2 3 5 2 2 5 2" xfId="17552"/>
    <cellStyle name="Percent 2 3 5 2 2 5 3" xfId="17553"/>
    <cellStyle name="Percent 2 3 5 2 2 5 4" xfId="17554"/>
    <cellStyle name="Percent 2 3 5 2 2 6" xfId="17555"/>
    <cellStyle name="Percent 2 3 5 2 2 7" xfId="17556"/>
    <cellStyle name="Percent 2 3 5 2 2 8" xfId="17557"/>
    <cellStyle name="Percent 2 3 5 2 3" xfId="17558"/>
    <cellStyle name="Percent 2 3 5 2 3 2" xfId="17559"/>
    <cellStyle name="Percent 2 3 5 2 3 2 2" xfId="17560"/>
    <cellStyle name="Percent 2 3 5 2 3 2 2 2" xfId="17561"/>
    <cellStyle name="Percent 2 3 5 2 3 2 2 3" xfId="17562"/>
    <cellStyle name="Percent 2 3 5 2 3 2 2 4" xfId="17563"/>
    <cellStyle name="Percent 2 3 5 2 3 2 3" xfId="17564"/>
    <cellStyle name="Percent 2 3 5 2 3 2 3 2" xfId="17565"/>
    <cellStyle name="Percent 2 3 5 2 3 2 3 3" xfId="17566"/>
    <cellStyle name="Percent 2 3 5 2 3 2 3 4" xfId="17567"/>
    <cellStyle name="Percent 2 3 5 2 3 2 4" xfId="17568"/>
    <cellStyle name="Percent 2 3 5 2 3 2 5" xfId="17569"/>
    <cellStyle name="Percent 2 3 5 2 3 2 6" xfId="17570"/>
    <cellStyle name="Percent 2 3 5 2 3 3" xfId="17571"/>
    <cellStyle name="Percent 2 3 5 2 3 3 2" xfId="17572"/>
    <cellStyle name="Percent 2 3 5 2 3 3 2 2" xfId="17573"/>
    <cellStyle name="Percent 2 3 5 2 3 3 2 3" xfId="17574"/>
    <cellStyle name="Percent 2 3 5 2 3 3 2 4" xfId="17575"/>
    <cellStyle name="Percent 2 3 5 2 3 3 3" xfId="17576"/>
    <cellStyle name="Percent 2 3 5 2 3 3 3 2" xfId="17577"/>
    <cellStyle name="Percent 2 3 5 2 3 3 3 3" xfId="17578"/>
    <cellStyle name="Percent 2 3 5 2 3 3 3 4" xfId="17579"/>
    <cellStyle name="Percent 2 3 5 2 3 3 4" xfId="17580"/>
    <cellStyle name="Percent 2 3 5 2 3 3 5" xfId="17581"/>
    <cellStyle name="Percent 2 3 5 2 3 3 6" xfId="17582"/>
    <cellStyle name="Percent 2 3 5 2 3 4" xfId="17583"/>
    <cellStyle name="Percent 2 3 5 2 3 4 2" xfId="17584"/>
    <cellStyle name="Percent 2 3 5 2 3 4 3" xfId="17585"/>
    <cellStyle name="Percent 2 3 5 2 3 4 4" xfId="17586"/>
    <cellStyle name="Percent 2 3 5 2 3 5" xfId="17587"/>
    <cellStyle name="Percent 2 3 5 2 3 5 2" xfId="17588"/>
    <cellStyle name="Percent 2 3 5 2 3 5 3" xfId="17589"/>
    <cellStyle name="Percent 2 3 5 2 3 5 4" xfId="17590"/>
    <cellStyle name="Percent 2 3 5 2 3 6" xfId="17591"/>
    <cellStyle name="Percent 2 3 5 2 3 7" xfId="17592"/>
    <cellStyle name="Percent 2 3 5 2 3 8" xfId="17593"/>
    <cellStyle name="Percent 2 3 5 2 4" xfId="17594"/>
    <cellStyle name="Percent 2 3 5 2 4 2" xfId="17595"/>
    <cellStyle name="Percent 2 3 5 2 4 2 2" xfId="17596"/>
    <cellStyle name="Percent 2 3 5 2 4 2 3" xfId="17597"/>
    <cellStyle name="Percent 2 3 5 2 4 2 4" xfId="17598"/>
    <cellStyle name="Percent 2 3 5 2 4 3" xfId="17599"/>
    <cellStyle name="Percent 2 3 5 2 4 3 2" xfId="17600"/>
    <cellStyle name="Percent 2 3 5 2 4 3 3" xfId="17601"/>
    <cellStyle name="Percent 2 3 5 2 4 3 4" xfId="17602"/>
    <cellStyle name="Percent 2 3 5 2 4 4" xfId="17603"/>
    <cellStyle name="Percent 2 3 5 2 4 5" xfId="17604"/>
    <cellStyle name="Percent 2 3 5 2 4 6" xfId="17605"/>
    <cellStyle name="Percent 2 3 5 2 5" xfId="17606"/>
    <cellStyle name="Percent 2 3 5 2 5 2" xfId="17607"/>
    <cellStyle name="Percent 2 3 5 2 5 2 2" xfId="17608"/>
    <cellStyle name="Percent 2 3 5 2 5 2 3" xfId="17609"/>
    <cellStyle name="Percent 2 3 5 2 5 2 4" xfId="17610"/>
    <cellStyle name="Percent 2 3 5 2 5 3" xfId="17611"/>
    <cellStyle name="Percent 2 3 5 2 5 3 2" xfId="17612"/>
    <cellStyle name="Percent 2 3 5 2 5 3 3" xfId="17613"/>
    <cellStyle name="Percent 2 3 5 2 5 3 4" xfId="17614"/>
    <cellStyle name="Percent 2 3 5 2 5 4" xfId="17615"/>
    <cellStyle name="Percent 2 3 5 2 5 5" xfId="17616"/>
    <cellStyle name="Percent 2 3 5 2 5 6" xfId="17617"/>
    <cellStyle name="Percent 2 3 5 2 6" xfId="17618"/>
    <cellStyle name="Percent 2 3 5 2 6 2" xfId="17619"/>
    <cellStyle name="Percent 2 3 5 2 6 3" xfId="17620"/>
    <cellStyle name="Percent 2 3 5 2 6 4" xfId="17621"/>
    <cellStyle name="Percent 2 3 5 2 7" xfId="17622"/>
    <cellStyle name="Percent 2 3 5 2 7 2" xfId="17623"/>
    <cellStyle name="Percent 2 3 5 2 7 3" xfId="17624"/>
    <cellStyle name="Percent 2 3 5 2 7 4" xfId="17625"/>
    <cellStyle name="Percent 2 3 5 2 8" xfId="17626"/>
    <cellStyle name="Percent 2 3 5 2 9" xfId="17627"/>
    <cellStyle name="Percent 2 3 5 3" xfId="17628"/>
    <cellStyle name="Percent 2 3 5 3 2" xfId="17629"/>
    <cellStyle name="Percent 2 3 5 3 2 2" xfId="17630"/>
    <cellStyle name="Percent 2 3 5 3 2 2 2" xfId="17631"/>
    <cellStyle name="Percent 2 3 5 3 2 2 3" xfId="17632"/>
    <cellStyle name="Percent 2 3 5 3 2 2 4" xfId="17633"/>
    <cellStyle name="Percent 2 3 5 3 2 3" xfId="17634"/>
    <cellStyle name="Percent 2 3 5 3 2 3 2" xfId="17635"/>
    <cellStyle name="Percent 2 3 5 3 2 3 3" xfId="17636"/>
    <cellStyle name="Percent 2 3 5 3 2 3 4" xfId="17637"/>
    <cellStyle name="Percent 2 3 5 3 2 4" xfId="17638"/>
    <cellStyle name="Percent 2 3 5 3 2 5" xfId="17639"/>
    <cellStyle name="Percent 2 3 5 3 2 6" xfId="17640"/>
    <cellStyle name="Percent 2 3 5 3 3" xfId="17641"/>
    <cellStyle name="Percent 2 3 5 3 3 2" xfId="17642"/>
    <cellStyle name="Percent 2 3 5 3 3 2 2" xfId="17643"/>
    <cellStyle name="Percent 2 3 5 3 3 2 3" xfId="17644"/>
    <cellStyle name="Percent 2 3 5 3 3 2 4" xfId="17645"/>
    <cellStyle name="Percent 2 3 5 3 3 3" xfId="17646"/>
    <cellStyle name="Percent 2 3 5 3 3 3 2" xfId="17647"/>
    <cellStyle name="Percent 2 3 5 3 3 3 3" xfId="17648"/>
    <cellStyle name="Percent 2 3 5 3 3 3 4" xfId="17649"/>
    <cellStyle name="Percent 2 3 5 3 3 4" xfId="17650"/>
    <cellStyle name="Percent 2 3 5 3 3 5" xfId="17651"/>
    <cellStyle name="Percent 2 3 5 3 3 6" xfId="17652"/>
    <cellStyle name="Percent 2 3 5 3 4" xfId="17653"/>
    <cellStyle name="Percent 2 3 5 3 4 2" xfId="17654"/>
    <cellStyle name="Percent 2 3 5 3 4 3" xfId="17655"/>
    <cellStyle name="Percent 2 3 5 3 4 4" xfId="17656"/>
    <cellStyle name="Percent 2 3 5 3 5" xfId="17657"/>
    <cellStyle name="Percent 2 3 5 3 5 2" xfId="17658"/>
    <cellStyle name="Percent 2 3 5 3 5 3" xfId="17659"/>
    <cellStyle name="Percent 2 3 5 3 5 4" xfId="17660"/>
    <cellStyle name="Percent 2 3 5 3 6" xfId="17661"/>
    <cellStyle name="Percent 2 3 5 3 7" xfId="17662"/>
    <cellStyle name="Percent 2 3 5 3 8" xfId="17663"/>
    <cellStyle name="Percent 2 3 5 4" xfId="17664"/>
    <cellStyle name="Percent 2 3 5 4 2" xfId="17665"/>
    <cellStyle name="Percent 2 3 5 4 2 2" xfId="17666"/>
    <cellStyle name="Percent 2 3 5 4 2 2 2" xfId="17667"/>
    <cellStyle name="Percent 2 3 5 4 2 2 3" xfId="17668"/>
    <cellStyle name="Percent 2 3 5 4 2 2 4" xfId="17669"/>
    <cellStyle name="Percent 2 3 5 4 2 3" xfId="17670"/>
    <cellStyle name="Percent 2 3 5 4 2 3 2" xfId="17671"/>
    <cellStyle name="Percent 2 3 5 4 2 3 3" xfId="17672"/>
    <cellStyle name="Percent 2 3 5 4 2 3 4" xfId="17673"/>
    <cellStyle name="Percent 2 3 5 4 2 4" xfId="17674"/>
    <cellStyle name="Percent 2 3 5 4 2 5" xfId="17675"/>
    <cellStyle name="Percent 2 3 5 4 2 6" xfId="17676"/>
    <cellStyle name="Percent 2 3 5 4 3" xfId="17677"/>
    <cellStyle name="Percent 2 3 5 4 3 2" xfId="17678"/>
    <cellStyle name="Percent 2 3 5 4 3 2 2" xfId="17679"/>
    <cellStyle name="Percent 2 3 5 4 3 2 3" xfId="17680"/>
    <cellStyle name="Percent 2 3 5 4 3 2 4" xfId="17681"/>
    <cellStyle name="Percent 2 3 5 4 3 3" xfId="17682"/>
    <cellStyle name="Percent 2 3 5 4 3 3 2" xfId="17683"/>
    <cellStyle name="Percent 2 3 5 4 3 3 3" xfId="17684"/>
    <cellStyle name="Percent 2 3 5 4 3 3 4" xfId="17685"/>
    <cellStyle name="Percent 2 3 5 4 3 4" xfId="17686"/>
    <cellStyle name="Percent 2 3 5 4 3 5" xfId="17687"/>
    <cellStyle name="Percent 2 3 5 4 3 6" xfId="17688"/>
    <cellStyle name="Percent 2 3 5 4 4" xfId="17689"/>
    <cellStyle name="Percent 2 3 5 4 4 2" xfId="17690"/>
    <cellStyle name="Percent 2 3 5 4 4 3" xfId="17691"/>
    <cellStyle name="Percent 2 3 5 4 4 4" xfId="17692"/>
    <cellStyle name="Percent 2 3 5 4 5" xfId="17693"/>
    <cellStyle name="Percent 2 3 5 4 5 2" xfId="17694"/>
    <cellStyle name="Percent 2 3 5 4 5 3" xfId="17695"/>
    <cellStyle name="Percent 2 3 5 4 5 4" xfId="17696"/>
    <cellStyle name="Percent 2 3 5 4 6" xfId="17697"/>
    <cellStyle name="Percent 2 3 5 4 7" xfId="17698"/>
    <cellStyle name="Percent 2 3 5 4 8" xfId="17699"/>
    <cellStyle name="Percent 2 3 5 5" xfId="17700"/>
    <cellStyle name="Percent 2 3 5 5 2" xfId="17701"/>
    <cellStyle name="Percent 2 3 5 5 2 2" xfId="17702"/>
    <cellStyle name="Percent 2 3 5 5 2 2 2" xfId="17703"/>
    <cellStyle name="Percent 2 3 5 5 2 2 3" xfId="17704"/>
    <cellStyle name="Percent 2 3 5 5 2 2 4" xfId="17705"/>
    <cellStyle name="Percent 2 3 5 5 2 3" xfId="17706"/>
    <cellStyle name="Percent 2 3 5 5 2 3 2" xfId="17707"/>
    <cellStyle name="Percent 2 3 5 5 2 3 3" xfId="17708"/>
    <cellStyle name="Percent 2 3 5 5 2 3 4" xfId="17709"/>
    <cellStyle name="Percent 2 3 5 5 2 4" xfId="17710"/>
    <cellStyle name="Percent 2 3 5 5 2 5" xfId="17711"/>
    <cellStyle name="Percent 2 3 5 5 2 6" xfId="17712"/>
    <cellStyle name="Percent 2 3 5 5 3" xfId="17713"/>
    <cellStyle name="Percent 2 3 5 5 3 2" xfId="17714"/>
    <cellStyle name="Percent 2 3 5 5 3 2 2" xfId="17715"/>
    <cellStyle name="Percent 2 3 5 5 3 2 3" xfId="17716"/>
    <cellStyle name="Percent 2 3 5 5 3 2 4" xfId="17717"/>
    <cellStyle name="Percent 2 3 5 5 3 3" xfId="17718"/>
    <cellStyle name="Percent 2 3 5 5 3 3 2" xfId="17719"/>
    <cellStyle name="Percent 2 3 5 5 3 3 3" xfId="17720"/>
    <cellStyle name="Percent 2 3 5 5 3 3 4" xfId="17721"/>
    <cellStyle name="Percent 2 3 5 5 3 4" xfId="17722"/>
    <cellStyle name="Percent 2 3 5 5 3 5" xfId="17723"/>
    <cellStyle name="Percent 2 3 5 5 3 6" xfId="17724"/>
    <cellStyle name="Percent 2 3 5 5 4" xfId="17725"/>
    <cellStyle name="Percent 2 3 5 5 4 2" xfId="17726"/>
    <cellStyle name="Percent 2 3 5 5 4 3" xfId="17727"/>
    <cellStyle name="Percent 2 3 5 5 4 4" xfId="17728"/>
    <cellStyle name="Percent 2 3 5 5 5" xfId="17729"/>
    <cellStyle name="Percent 2 3 5 5 5 2" xfId="17730"/>
    <cellStyle name="Percent 2 3 5 5 5 3" xfId="17731"/>
    <cellStyle name="Percent 2 3 5 5 5 4" xfId="17732"/>
    <cellStyle name="Percent 2 3 5 5 6" xfId="17733"/>
    <cellStyle name="Percent 2 3 5 5 7" xfId="17734"/>
    <cellStyle name="Percent 2 3 5 5 8" xfId="17735"/>
    <cellStyle name="Percent 2 3 5 6" xfId="17736"/>
    <cellStyle name="Percent 2 3 5 6 2" xfId="17737"/>
    <cellStyle name="Percent 2 3 5 6 2 2" xfId="17738"/>
    <cellStyle name="Percent 2 3 5 6 2 3" xfId="17739"/>
    <cellStyle name="Percent 2 3 5 6 2 4" xfId="17740"/>
    <cellStyle name="Percent 2 3 5 6 3" xfId="17741"/>
    <cellStyle name="Percent 2 3 5 6 3 2" xfId="17742"/>
    <cellStyle name="Percent 2 3 5 6 3 3" xfId="17743"/>
    <cellStyle name="Percent 2 3 5 6 3 4" xfId="17744"/>
    <cellStyle name="Percent 2 3 5 6 4" xfId="17745"/>
    <cellStyle name="Percent 2 3 5 6 5" xfId="17746"/>
    <cellStyle name="Percent 2 3 5 6 6" xfId="17747"/>
    <cellStyle name="Percent 2 3 5 7" xfId="17748"/>
    <cellStyle name="Percent 2 3 5 7 2" xfId="17749"/>
    <cellStyle name="Percent 2 3 5 7 2 2" xfId="17750"/>
    <cellStyle name="Percent 2 3 5 7 2 3" xfId="17751"/>
    <cellStyle name="Percent 2 3 5 7 2 4" xfId="17752"/>
    <cellStyle name="Percent 2 3 5 7 3" xfId="17753"/>
    <cellStyle name="Percent 2 3 5 7 3 2" xfId="17754"/>
    <cellStyle name="Percent 2 3 5 7 3 3" xfId="17755"/>
    <cellStyle name="Percent 2 3 5 7 3 4" xfId="17756"/>
    <cellStyle name="Percent 2 3 5 7 4" xfId="17757"/>
    <cellStyle name="Percent 2 3 5 7 5" xfId="17758"/>
    <cellStyle name="Percent 2 3 5 7 6" xfId="17759"/>
    <cellStyle name="Percent 2 3 5 8" xfId="17760"/>
    <cellStyle name="Percent 2 3 5 8 2" xfId="17761"/>
    <cellStyle name="Percent 2 3 5 8 3" xfId="17762"/>
    <cellStyle name="Percent 2 3 5 8 4" xfId="17763"/>
    <cellStyle name="Percent 2 3 5 9" xfId="17764"/>
    <cellStyle name="Percent 2 3 5 9 2" xfId="17765"/>
    <cellStyle name="Percent 2 3 5 9 3" xfId="17766"/>
    <cellStyle name="Percent 2 3 5 9 4" xfId="17767"/>
    <cellStyle name="Percent 2 3 6" xfId="17768"/>
    <cellStyle name="Percent 2 3 6 10" xfId="17769"/>
    <cellStyle name="Percent 2 3 6 2" xfId="17770"/>
    <cellStyle name="Percent 2 3 6 2 2" xfId="17771"/>
    <cellStyle name="Percent 2 3 6 2 2 2" xfId="17772"/>
    <cellStyle name="Percent 2 3 6 2 2 2 2" xfId="17773"/>
    <cellStyle name="Percent 2 3 6 2 2 2 3" xfId="17774"/>
    <cellStyle name="Percent 2 3 6 2 2 2 4" xfId="17775"/>
    <cellStyle name="Percent 2 3 6 2 2 3" xfId="17776"/>
    <cellStyle name="Percent 2 3 6 2 2 3 2" xfId="17777"/>
    <cellStyle name="Percent 2 3 6 2 2 3 3" xfId="17778"/>
    <cellStyle name="Percent 2 3 6 2 2 3 4" xfId="17779"/>
    <cellStyle name="Percent 2 3 6 2 2 4" xfId="17780"/>
    <cellStyle name="Percent 2 3 6 2 2 5" xfId="17781"/>
    <cellStyle name="Percent 2 3 6 2 2 6" xfId="17782"/>
    <cellStyle name="Percent 2 3 6 2 3" xfId="17783"/>
    <cellStyle name="Percent 2 3 6 2 3 2" xfId="17784"/>
    <cellStyle name="Percent 2 3 6 2 3 2 2" xfId="17785"/>
    <cellStyle name="Percent 2 3 6 2 3 2 3" xfId="17786"/>
    <cellStyle name="Percent 2 3 6 2 3 2 4" xfId="17787"/>
    <cellStyle name="Percent 2 3 6 2 3 3" xfId="17788"/>
    <cellStyle name="Percent 2 3 6 2 3 3 2" xfId="17789"/>
    <cellStyle name="Percent 2 3 6 2 3 3 3" xfId="17790"/>
    <cellStyle name="Percent 2 3 6 2 3 3 4" xfId="17791"/>
    <cellStyle name="Percent 2 3 6 2 3 4" xfId="17792"/>
    <cellStyle name="Percent 2 3 6 2 3 5" xfId="17793"/>
    <cellStyle name="Percent 2 3 6 2 3 6" xfId="17794"/>
    <cellStyle name="Percent 2 3 6 2 4" xfId="17795"/>
    <cellStyle name="Percent 2 3 6 2 4 2" xfId="17796"/>
    <cellStyle name="Percent 2 3 6 2 4 3" xfId="17797"/>
    <cellStyle name="Percent 2 3 6 2 4 4" xfId="17798"/>
    <cellStyle name="Percent 2 3 6 2 5" xfId="17799"/>
    <cellStyle name="Percent 2 3 6 2 5 2" xfId="17800"/>
    <cellStyle name="Percent 2 3 6 2 5 3" xfId="17801"/>
    <cellStyle name="Percent 2 3 6 2 5 4" xfId="17802"/>
    <cellStyle name="Percent 2 3 6 2 6" xfId="17803"/>
    <cellStyle name="Percent 2 3 6 2 7" xfId="17804"/>
    <cellStyle name="Percent 2 3 6 2 8" xfId="17805"/>
    <cellStyle name="Percent 2 3 6 3" xfId="17806"/>
    <cellStyle name="Percent 2 3 6 3 2" xfId="17807"/>
    <cellStyle name="Percent 2 3 6 3 2 2" xfId="17808"/>
    <cellStyle name="Percent 2 3 6 3 2 2 2" xfId="17809"/>
    <cellStyle name="Percent 2 3 6 3 2 2 3" xfId="17810"/>
    <cellStyle name="Percent 2 3 6 3 2 2 4" xfId="17811"/>
    <cellStyle name="Percent 2 3 6 3 2 3" xfId="17812"/>
    <cellStyle name="Percent 2 3 6 3 2 3 2" xfId="17813"/>
    <cellStyle name="Percent 2 3 6 3 2 3 3" xfId="17814"/>
    <cellStyle name="Percent 2 3 6 3 2 3 4" xfId="17815"/>
    <cellStyle name="Percent 2 3 6 3 2 4" xfId="17816"/>
    <cellStyle name="Percent 2 3 6 3 2 5" xfId="17817"/>
    <cellStyle name="Percent 2 3 6 3 2 6" xfId="17818"/>
    <cellStyle name="Percent 2 3 6 3 3" xfId="17819"/>
    <cellStyle name="Percent 2 3 6 3 3 2" xfId="17820"/>
    <cellStyle name="Percent 2 3 6 3 3 2 2" xfId="17821"/>
    <cellStyle name="Percent 2 3 6 3 3 2 3" xfId="17822"/>
    <cellStyle name="Percent 2 3 6 3 3 2 4" xfId="17823"/>
    <cellStyle name="Percent 2 3 6 3 3 3" xfId="17824"/>
    <cellStyle name="Percent 2 3 6 3 3 3 2" xfId="17825"/>
    <cellStyle name="Percent 2 3 6 3 3 3 3" xfId="17826"/>
    <cellStyle name="Percent 2 3 6 3 3 3 4" xfId="17827"/>
    <cellStyle name="Percent 2 3 6 3 3 4" xfId="17828"/>
    <cellStyle name="Percent 2 3 6 3 3 5" xfId="17829"/>
    <cellStyle name="Percent 2 3 6 3 3 6" xfId="17830"/>
    <cellStyle name="Percent 2 3 6 3 4" xfId="17831"/>
    <cellStyle name="Percent 2 3 6 3 4 2" xfId="17832"/>
    <cellStyle name="Percent 2 3 6 3 4 3" xfId="17833"/>
    <cellStyle name="Percent 2 3 6 3 4 4" xfId="17834"/>
    <cellStyle name="Percent 2 3 6 3 5" xfId="17835"/>
    <cellStyle name="Percent 2 3 6 3 5 2" xfId="17836"/>
    <cellStyle name="Percent 2 3 6 3 5 3" xfId="17837"/>
    <cellStyle name="Percent 2 3 6 3 5 4" xfId="17838"/>
    <cellStyle name="Percent 2 3 6 3 6" xfId="17839"/>
    <cellStyle name="Percent 2 3 6 3 7" xfId="17840"/>
    <cellStyle name="Percent 2 3 6 3 8" xfId="17841"/>
    <cellStyle name="Percent 2 3 6 4" xfId="17842"/>
    <cellStyle name="Percent 2 3 6 4 2" xfId="17843"/>
    <cellStyle name="Percent 2 3 6 4 2 2" xfId="17844"/>
    <cellStyle name="Percent 2 3 6 4 2 3" xfId="17845"/>
    <cellStyle name="Percent 2 3 6 4 2 4" xfId="17846"/>
    <cellStyle name="Percent 2 3 6 4 3" xfId="17847"/>
    <cellStyle name="Percent 2 3 6 4 3 2" xfId="17848"/>
    <cellStyle name="Percent 2 3 6 4 3 3" xfId="17849"/>
    <cellStyle name="Percent 2 3 6 4 3 4" xfId="17850"/>
    <cellStyle name="Percent 2 3 6 4 4" xfId="17851"/>
    <cellStyle name="Percent 2 3 6 4 5" xfId="17852"/>
    <cellStyle name="Percent 2 3 6 4 6" xfId="17853"/>
    <cellStyle name="Percent 2 3 6 5" xfId="17854"/>
    <cellStyle name="Percent 2 3 6 5 2" xfId="17855"/>
    <cellStyle name="Percent 2 3 6 5 2 2" xfId="17856"/>
    <cellStyle name="Percent 2 3 6 5 2 3" xfId="17857"/>
    <cellStyle name="Percent 2 3 6 5 2 4" xfId="17858"/>
    <cellStyle name="Percent 2 3 6 5 3" xfId="17859"/>
    <cellStyle name="Percent 2 3 6 5 3 2" xfId="17860"/>
    <cellStyle name="Percent 2 3 6 5 3 3" xfId="17861"/>
    <cellStyle name="Percent 2 3 6 5 3 4" xfId="17862"/>
    <cellStyle name="Percent 2 3 6 5 4" xfId="17863"/>
    <cellStyle name="Percent 2 3 6 5 5" xfId="17864"/>
    <cellStyle name="Percent 2 3 6 5 6" xfId="17865"/>
    <cellStyle name="Percent 2 3 6 6" xfId="17866"/>
    <cellStyle name="Percent 2 3 6 6 2" xfId="17867"/>
    <cellStyle name="Percent 2 3 6 6 3" xfId="17868"/>
    <cellStyle name="Percent 2 3 6 6 4" xfId="17869"/>
    <cellStyle name="Percent 2 3 6 7" xfId="17870"/>
    <cellStyle name="Percent 2 3 6 7 2" xfId="17871"/>
    <cellStyle name="Percent 2 3 6 7 3" xfId="17872"/>
    <cellStyle name="Percent 2 3 6 7 4" xfId="17873"/>
    <cellStyle name="Percent 2 3 6 8" xfId="17874"/>
    <cellStyle name="Percent 2 3 6 9" xfId="17875"/>
    <cellStyle name="Percent 2 3 7" xfId="17876"/>
    <cellStyle name="Percent 2 3 7 2" xfId="17877"/>
    <cellStyle name="Percent 2 3 7 2 2" xfId="17878"/>
    <cellStyle name="Percent 2 3 7 2 2 2" xfId="17879"/>
    <cellStyle name="Percent 2 3 7 2 2 3" xfId="17880"/>
    <cellStyle name="Percent 2 3 7 2 2 4" xfId="17881"/>
    <cellStyle name="Percent 2 3 7 2 3" xfId="17882"/>
    <cellStyle name="Percent 2 3 7 2 3 2" xfId="17883"/>
    <cellStyle name="Percent 2 3 7 2 3 3" xfId="17884"/>
    <cellStyle name="Percent 2 3 7 2 3 4" xfId="17885"/>
    <cellStyle name="Percent 2 3 7 2 4" xfId="17886"/>
    <cellStyle name="Percent 2 3 7 2 5" xfId="17887"/>
    <cellStyle name="Percent 2 3 7 2 6" xfId="17888"/>
    <cellStyle name="Percent 2 3 7 3" xfId="17889"/>
    <cellStyle name="Percent 2 3 7 3 2" xfId="17890"/>
    <cellStyle name="Percent 2 3 7 3 2 2" xfId="17891"/>
    <cellStyle name="Percent 2 3 7 3 2 3" xfId="17892"/>
    <cellStyle name="Percent 2 3 7 3 2 4" xfId="17893"/>
    <cellStyle name="Percent 2 3 7 3 3" xfId="17894"/>
    <cellStyle name="Percent 2 3 7 3 3 2" xfId="17895"/>
    <cellStyle name="Percent 2 3 7 3 3 3" xfId="17896"/>
    <cellStyle name="Percent 2 3 7 3 3 4" xfId="17897"/>
    <cellStyle name="Percent 2 3 7 3 4" xfId="17898"/>
    <cellStyle name="Percent 2 3 7 3 5" xfId="17899"/>
    <cellStyle name="Percent 2 3 7 3 6" xfId="17900"/>
    <cellStyle name="Percent 2 3 7 4" xfId="17901"/>
    <cellStyle name="Percent 2 3 7 4 2" xfId="17902"/>
    <cellStyle name="Percent 2 3 7 4 3" xfId="17903"/>
    <cellStyle name="Percent 2 3 7 4 4" xfId="17904"/>
    <cellStyle name="Percent 2 3 7 5" xfId="17905"/>
    <cellStyle name="Percent 2 3 7 5 2" xfId="17906"/>
    <cellStyle name="Percent 2 3 7 5 3" xfId="17907"/>
    <cellStyle name="Percent 2 3 7 5 4" xfId="17908"/>
    <cellStyle name="Percent 2 3 7 6" xfId="17909"/>
    <cellStyle name="Percent 2 3 7 7" xfId="17910"/>
    <cellStyle name="Percent 2 3 7 8" xfId="17911"/>
    <cellStyle name="Percent 2 3 8" xfId="17912"/>
    <cellStyle name="Percent 2 3 8 2" xfId="17913"/>
    <cellStyle name="Percent 2 3 8 2 2" xfId="17914"/>
    <cellStyle name="Percent 2 3 8 2 2 2" xfId="17915"/>
    <cellStyle name="Percent 2 3 8 2 2 3" xfId="17916"/>
    <cellStyle name="Percent 2 3 8 2 2 4" xfId="17917"/>
    <cellStyle name="Percent 2 3 8 2 3" xfId="17918"/>
    <cellStyle name="Percent 2 3 8 2 3 2" xfId="17919"/>
    <cellStyle name="Percent 2 3 8 2 3 3" xfId="17920"/>
    <cellStyle name="Percent 2 3 8 2 3 4" xfId="17921"/>
    <cellStyle name="Percent 2 3 8 2 4" xfId="17922"/>
    <cellStyle name="Percent 2 3 8 2 5" xfId="17923"/>
    <cellStyle name="Percent 2 3 8 2 6" xfId="17924"/>
    <cellStyle name="Percent 2 3 8 3" xfId="17925"/>
    <cellStyle name="Percent 2 3 8 3 2" xfId="17926"/>
    <cellStyle name="Percent 2 3 8 3 2 2" xfId="17927"/>
    <cellStyle name="Percent 2 3 8 3 2 3" xfId="17928"/>
    <cellStyle name="Percent 2 3 8 3 2 4" xfId="17929"/>
    <cellStyle name="Percent 2 3 8 3 3" xfId="17930"/>
    <cellStyle name="Percent 2 3 8 3 3 2" xfId="17931"/>
    <cellStyle name="Percent 2 3 8 3 3 3" xfId="17932"/>
    <cellStyle name="Percent 2 3 8 3 3 4" xfId="17933"/>
    <cellStyle name="Percent 2 3 8 3 4" xfId="17934"/>
    <cellStyle name="Percent 2 3 8 3 5" xfId="17935"/>
    <cellStyle name="Percent 2 3 8 3 6" xfId="17936"/>
    <cellStyle name="Percent 2 3 8 4" xfId="17937"/>
    <cellStyle name="Percent 2 3 8 4 2" xfId="17938"/>
    <cellStyle name="Percent 2 3 8 4 3" xfId="17939"/>
    <cellStyle name="Percent 2 3 8 4 4" xfId="17940"/>
    <cellStyle name="Percent 2 3 8 5" xfId="17941"/>
    <cellStyle name="Percent 2 3 8 5 2" xfId="17942"/>
    <cellStyle name="Percent 2 3 8 5 3" xfId="17943"/>
    <cellStyle name="Percent 2 3 8 5 4" xfId="17944"/>
    <cellStyle name="Percent 2 3 8 6" xfId="17945"/>
    <cellStyle name="Percent 2 3 8 7" xfId="17946"/>
    <cellStyle name="Percent 2 3 8 8" xfId="17947"/>
    <cellStyle name="Percent 2 3 9" xfId="17948"/>
    <cellStyle name="Percent 2 3 9 2" xfId="17949"/>
    <cellStyle name="Percent 2 3 9 2 2" xfId="17950"/>
    <cellStyle name="Percent 2 3 9 2 2 2" xfId="17951"/>
    <cellStyle name="Percent 2 3 9 2 2 3" xfId="17952"/>
    <cellStyle name="Percent 2 3 9 2 2 4" xfId="17953"/>
    <cellStyle name="Percent 2 3 9 2 3" xfId="17954"/>
    <cellStyle name="Percent 2 3 9 2 3 2" xfId="17955"/>
    <cellStyle name="Percent 2 3 9 2 3 3" xfId="17956"/>
    <cellStyle name="Percent 2 3 9 2 3 4" xfId="17957"/>
    <cellStyle name="Percent 2 3 9 2 4" xfId="17958"/>
    <cellStyle name="Percent 2 3 9 2 5" xfId="17959"/>
    <cellStyle name="Percent 2 3 9 2 6" xfId="17960"/>
    <cellStyle name="Percent 2 3 9 3" xfId="17961"/>
    <cellStyle name="Percent 2 3 9 3 2" xfId="17962"/>
    <cellStyle name="Percent 2 3 9 3 2 2" xfId="17963"/>
    <cellStyle name="Percent 2 3 9 3 2 3" xfId="17964"/>
    <cellStyle name="Percent 2 3 9 3 2 4" xfId="17965"/>
    <cellStyle name="Percent 2 3 9 3 3" xfId="17966"/>
    <cellStyle name="Percent 2 3 9 3 3 2" xfId="17967"/>
    <cellStyle name="Percent 2 3 9 3 3 3" xfId="17968"/>
    <cellStyle name="Percent 2 3 9 3 3 4" xfId="17969"/>
    <cellStyle name="Percent 2 3 9 3 4" xfId="17970"/>
    <cellStyle name="Percent 2 3 9 3 5" xfId="17971"/>
    <cellStyle name="Percent 2 3 9 3 6" xfId="17972"/>
    <cellStyle name="Percent 2 3 9 4" xfId="17973"/>
    <cellStyle name="Percent 2 3 9 4 2" xfId="17974"/>
    <cellStyle name="Percent 2 3 9 4 3" xfId="17975"/>
    <cellStyle name="Percent 2 3 9 4 4" xfId="17976"/>
    <cellStyle name="Percent 2 3 9 5" xfId="17977"/>
    <cellStyle name="Percent 2 3 9 5 2" xfId="17978"/>
    <cellStyle name="Percent 2 3 9 5 3" xfId="17979"/>
    <cellStyle name="Percent 2 3 9 5 4" xfId="17980"/>
    <cellStyle name="Percent 2 3 9 6" xfId="17981"/>
    <cellStyle name="Percent 2 3 9 7" xfId="17982"/>
    <cellStyle name="Percent 2 3 9 8" xfId="17983"/>
    <cellStyle name="Percent 2 4" xfId="17984"/>
    <cellStyle name="Percent 2 4 10" xfId="17985"/>
    <cellStyle name="Percent 2 4 10 2" xfId="17986"/>
    <cellStyle name="Percent 2 4 10 2 2" xfId="17987"/>
    <cellStyle name="Percent 2 4 10 2 3" xfId="17988"/>
    <cellStyle name="Percent 2 4 10 2 4" xfId="17989"/>
    <cellStyle name="Percent 2 4 10 3" xfId="17990"/>
    <cellStyle name="Percent 2 4 10 3 2" xfId="17991"/>
    <cellStyle name="Percent 2 4 10 3 3" xfId="17992"/>
    <cellStyle name="Percent 2 4 10 3 4" xfId="17993"/>
    <cellStyle name="Percent 2 4 10 4" xfId="17994"/>
    <cellStyle name="Percent 2 4 10 5" xfId="17995"/>
    <cellStyle name="Percent 2 4 10 6" xfId="17996"/>
    <cellStyle name="Percent 2 4 11" xfId="17997"/>
    <cellStyle name="Percent 2 4 11 2" xfId="17998"/>
    <cellStyle name="Percent 2 4 11 3" xfId="17999"/>
    <cellStyle name="Percent 2 4 11 4" xfId="18000"/>
    <cellStyle name="Percent 2 4 12" xfId="18001"/>
    <cellStyle name="Percent 2 4 12 2" xfId="18002"/>
    <cellStyle name="Percent 2 4 12 3" xfId="18003"/>
    <cellStyle name="Percent 2 4 12 4" xfId="18004"/>
    <cellStyle name="Percent 2 4 13" xfId="18005"/>
    <cellStyle name="Percent 2 4 13 2" xfId="18006"/>
    <cellStyle name="Percent 2 4 13 3" xfId="18007"/>
    <cellStyle name="Percent 2 4 13 4" xfId="18008"/>
    <cellStyle name="Percent 2 4 14" xfId="18009"/>
    <cellStyle name="Percent 2 4 15" xfId="18010"/>
    <cellStyle name="Percent 2 4 16" xfId="18011"/>
    <cellStyle name="Percent 2 4 17" xfId="18012"/>
    <cellStyle name="Percent 2 4 18" xfId="18013"/>
    <cellStyle name="Percent 2 4 2" xfId="18014"/>
    <cellStyle name="Percent 2 4 2 10" xfId="18015"/>
    <cellStyle name="Percent 2 4 2 10 2" xfId="18016"/>
    <cellStyle name="Percent 2 4 2 10 3" xfId="18017"/>
    <cellStyle name="Percent 2 4 2 10 4" xfId="18018"/>
    <cellStyle name="Percent 2 4 2 11" xfId="18019"/>
    <cellStyle name="Percent 2 4 2 11 2" xfId="18020"/>
    <cellStyle name="Percent 2 4 2 11 3" xfId="18021"/>
    <cellStyle name="Percent 2 4 2 11 4" xfId="18022"/>
    <cellStyle name="Percent 2 4 2 12" xfId="18023"/>
    <cellStyle name="Percent 2 4 2 12 2" xfId="18024"/>
    <cellStyle name="Percent 2 4 2 12 3" xfId="18025"/>
    <cellStyle name="Percent 2 4 2 12 4" xfId="18026"/>
    <cellStyle name="Percent 2 4 2 13" xfId="18027"/>
    <cellStyle name="Percent 2 4 2 14" xfId="18028"/>
    <cellStyle name="Percent 2 4 2 15" xfId="18029"/>
    <cellStyle name="Percent 2 4 2 16" xfId="18030"/>
    <cellStyle name="Percent 2 4 2 17" xfId="18031"/>
    <cellStyle name="Percent 2 4 2 2" xfId="18032"/>
    <cellStyle name="Percent 2 4 2 2 10" xfId="18033"/>
    <cellStyle name="Percent 2 4 2 2 10 2" xfId="18034"/>
    <cellStyle name="Percent 2 4 2 2 10 3" xfId="18035"/>
    <cellStyle name="Percent 2 4 2 2 10 4" xfId="18036"/>
    <cellStyle name="Percent 2 4 2 2 11" xfId="18037"/>
    <cellStyle name="Percent 2 4 2 2 12" xfId="18038"/>
    <cellStyle name="Percent 2 4 2 2 13" xfId="18039"/>
    <cellStyle name="Percent 2 4 2 2 2" xfId="18040"/>
    <cellStyle name="Percent 2 4 2 2 2 10" xfId="18041"/>
    <cellStyle name="Percent 2 4 2 2 2 11" xfId="18042"/>
    <cellStyle name="Percent 2 4 2 2 2 12" xfId="18043"/>
    <cellStyle name="Percent 2 4 2 2 2 2" xfId="18044"/>
    <cellStyle name="Percent 2 4 2 2 2 2 10" xfId="18045"/>
    <cellStyle name="Percent 2 4 2 2 2 2 2" xfId="18046"/>
    <cellStyle name="Percent 2 4 2 2 2 2 2 2" xfId="18047"/>
    <cellStyle name="Percent 2 4 2 2 2 2 2 2 2" xfId="18048"/>
    <cellStyle name="Percent 2 4 2 2 2 2 2 2 2 2" xfId="18049"/>
    <cellStyle name="Percent 2 4 2 2 2 2 2 2 2 3" xfId="18050"/>
    <cellStyle name="Percent 2 4 2 2 2 2 2 2 2 4" xfId="18051"/>
    <cellStyle name="Percent 2 4 2 2 2 2 2 2 3" xfId="18052"/>
    <cellStyle name="Percent 2 4 2 2 2 2 2 2 3 2" xfId="18053"/>
    <cellStyle name="Percent 2 4 2 2 2 2 2 2 3 3" xfId="18054"/>
    <cellStyle name="Percent 2 4 2 2 2 2 2 2 3 4" xfId="18055"/>
    <cellStyle name="Percent 2 4 2 2 2 2 2 2 4" xfId="18056"/>
    <cellStyle name="Percent 2 4 2 2 2 2 2 2 5" xfId="18057"/>
    <cellStyle name="Percent 2 4 2 2 2 2 2 2 6" xfId="18058"/>
    <cellStyle name="Percent 2 4 2 2 2 2 2 3" xfId="18059"/>
    <cellStyle name="Percent 2 4 2 2 2 2 2 3 2" xfId="18060"/>
    <cellStyle name="Percent 2 4 2 2 2 2 2 3 2 2" xfId="18061"/>
    <cellStyle name="Percent 2 4 2 2 2 2 2 3 2 3" xfId="18062"/>
    <cellStyle name="Percent 2 4 2 2 2 2 2 3 2 4" xfId="18063"/>
    <cellStyle name="Percent 2 4 2 2 2 2 2 3 3" xfId="18064"/>
    <cellStyle name="Percent 2 4 2 2 2 2 2 3 3 2" xfId="18065"/>
    <cellStyle name="Percent 2 4 2 2 2 2 2 3 3 3" xfId="18066"/>
    <cellStyle name="Percent 2 4 2 2 2 2 2 3 3 4" xfId="18067"/>
    <cellStyle name="Percent 2 4 2 2 2 2 2 3 4" xfId="18068"/>
    <cellStyle name="Percent 2 4 2 2 2 2 2 3 5" xfId="18069"/>
    <cellStyle name="Percent 2 4 2 2 2 2 2 3 6" xfId="18070"/>
    <cellStyle name="Percent 2 4 2 2 2 2 2 4" xfId="18071"/>
    <cellStyle name="Percent 2 4 2 2 2 2 2 4 2" xfId="18072"/>
    <cellStyle name="Percent 2 4 2 2 2 2 2 4 3" xfId="18073"/>
    <cellStyle name="Percent 2 4 2 2 2 2 2 4 4" xfId="18074"/>
    <cellStyle name="Percent 2 4 2 2 2 2 2 5" xfId="18075"/>
    <cellStyle name="Percent 2 4 2 2 2 2 2 5 2" xfId="18076"/>
    <cellStyle name="Percent 2 4 2 2 2 2 2 5 3" xfId="18077"/>
    <cellStyle name="Percent 2 4 2 2 2 2 2 5 4" xfId="18078"/>
    <cellStyle name="Percent 2 4 2 2 2 2 2 6" xfId="18079"/>
    <cellStyle name="Percent 2 4 2 2 2 2 2 7" xfId="18080"/>
    <cellStyle name="Percent 2 4 2 2 2 2 2 8" xfId="18081"/>
    <cellStyle name="Percent 2 4 2 2 2 2 3" xfId="18082"/>
    <cellStyle name="Percent 2 4 2 2 2 2 3 2" xfId="18083"/>
    <cellStyle name="Percent 2 4 2 2 2 2 3 2 2" xfId="18084"/>
    <cellStyle name="Percent 2 4 2 2 2 2 3 2 2 2" xfId="18085"/>
    <cellStyle name="Percent 2 4 2 2 2 2 3 2 2 3" xfId="18086"/>
    <cellStyle name="Percent 2 4 2 2 2 2 3 2 2 4" xfId="18087"/>
    <cellStyle name="Percent 2 4 2 2 2 2 3 2 3" xfId="18088"/>
    <cellStyle name="Percent 2 4 2 2 2 2 3 2 3 2" xfId="18089"/>
    <cellStyle name="Percent 2 4 2 2 2 2 3 2 3 3" xfId="18090"/>
    <cellStyle name="Percent 2 4 2 2 2 2 3 2 3 4" xfId="18091"/>
    <cellStyle name="Percent 2 4 2 2 2 2 3 2 4" xfId="18092"/>
    <cellStyle name="Percent 2 4 2 2 2 2 3 2 5" xfId="18093"/>
    <cellStyle name="Percent 2 4 2 2 2 2 3 2 6" xfId="18094"/>
    <cellStyle name="Percent 2 4 2 2 2 2 3 3" xfId="18095"/>
    <cellStyle name="Percent 2 4 2 2 2 2 3 3 2" xfId="18096"/>
    <cellStyle name="Percent 2 4 2 2 2 2 3 3 2 2" xfId="18097"/>
    <cellStyle name="Percent 2 4 2 2 2 2 3 3 2 3" xfId="18098"/>
    <cellStyle name="Percent 2 4 2 2 2 2 3 3 2 4" xfId="18099"/>
    <cellStyle name="Percent 2 4 2 2 2 2 3 3 3" xfId="18100"/>
    <cellStyle name="Percent 2 4 2 2 2 2 3 3 3 2" xfId="18101"/>
    <cellStyle name="Percent 2 4 2 2 2 2 3 3 3 3" xfId="18102"/>
    <cellStyle name="Percent 2 4 2 2 2 2 3 3 3 4" xfId="18103"/>
    <cellStyle name="Percent 2 4 2 2 2 2 3 3 4" xfId="18104"/>
    <cellStyle name="Percent 2 4 2 2 2 2 3 3 5" xfId="18105"/>
    <cellStyle name="Percent 2 4 2 2 2 2 3 3 6" xfId="18106"/>
    <cellStyle name="Percent 2 4 2 2 2 2 3 4" xfId="18107"/>
    <cellStyle name="Percent 2 4 2 2 2 2 3 4 2" xfId="18108"/>
    <cellStyle name="Percent 2 4 2 2 2 2 3 4 3" xfId="18109"/>
    <cellStyle name="Percent 2 4 2 2 2 2 3 4 4" xfId="18110"/>
    <cellStyle name="Percent 2 4 2 2 2 2 3 5" xfId="18111"/>
    <cellStyle name="Percent 2 4 2 2 2 2 3 5 2" xfId="18112"/>
    <cellStyle name="Percent 2 4 2 2 2 2 3 5 3" xfId="18113"/>
    <cellStyle name="Percent 2 4 2 2 2 2 3 5 4" xfId="18114"/>
    <cellStyle name="Percent 2 4 2 2 2 2 3 6" xfId="18115"/>
    <cellStyle name="Percent 2 4 2 2 2 2 3 7" xfId="18116"/>
    <cellStyle name="Percent 2 4 2 2 2 2 3 8" xfId="18117"/>
    <cellStyle name="Percent 2 4 2 2 2 2 4" xfId="18118"/>
    <cellStyle name="Percent 2 4 2 2 2 2 4 2" xfId="18119"/>
    <cellStyle name="Percent 2 4 2 2 2 2 4 2 2" xfId="18120"/>
    <cellStyle name="Percent 2 4 2 2 2 2 4 2 3" xfId="18121"/>
    <cellStyle name="Percent 2 4 2 2 2 2 4 2 4" xfId="18122"/>
    <cellStyle name="Percent 2 4 2 2 2 2 4 3" xfId="18123"/>
    <cellStyle name="Percent 2 4 2 2 2 2 4 3 2" xfId="18124"/>
    <cellStyle name="Percent 2 4 2 2 2 2 4 3 3" xfId="18125"/>
    <cellStyle name="Percent 2 4 2 2 2 2 4 3 4" xfId="18126"/>
    <cellStyle name="Percent 2 4 2 2 2 2 4 4" xfId="18127"/>
    <cellStyle name="Percent 2 4 2 2 2 2 4 5" xfId="18128"/>
    <cellStyle name="Percent 2 4 2 2 2 2 4 6" xfId="18129"/>
    <cellStyle name="Percent 2 4 2 2 2 2 5" xfId="18130"/>
    <cellStyle name="Percent 2 4 2 2 2 2 5 2" xfId="18131"/>
    <cellStyle name="Percent 2 4 2 2 2 2 5 2 2" xfId="18132"/>
    <cellStyle name="Percent 2 4 2 2 2 2 5 2 3" xfId="18133"/>
    <cellStyle name="Percent 2 4 2 2 2 2 5 2 4" xfId="18134"/>
    <cellStyle name="Percent 2 4 2 2 2 2 5 3" xfId="18135"/>
    <cellStyle name="Percent 2 4 2 2 2 2 5 3 2" xfId="18136"/>
    <cellStyle name="Percent 2 4 2 2 2 2 5 3 3" xfId="18137"/>
    <cellStyle name="Percent 2 4 2 2 2 2 5 3 4" xfId="18138"/>
    <cellStyle name="Percent 2 4 2 2 2 2 5 4" xfId="18139"/>
    <cellStyle name="Percent 2 4 2 2 2 2 5 5" xfId="18140"/>
    <cellStyle name="Percent 2 4 2 2 2 2 5 6" xfId="18141"/>
    <cellStyle name="Percent 2 4 2 2 2 2 6" xfId="18142"/>
    <cellStyle name="Percent 2 4 2 2 2 2 6 2" xfId="18143"/>
    <cellStyle name="Percent 2 4 2 2 2 2 6 3" xfId="18144"/>
    <cellStyle name="Percent 2 4 2 2 2 2 6 4" xfId="18145"/>
    <cellStyle name="Percent 2 4 2 2 2 2 7" xfId="18146"/>
    <cellStyle name="Percent 2 4 2 2 2 2 7 2" xfId="18147"/>
    <cellStyle name="Percent 2 4 2 2 2 2 7 3" xfId="18148"/>
    <cellStyle name="Percent 2 4 2 2 2 2 7 4" xfId="18149"/>
    <cellStyle name="Percent 2 4 2 2 2 2 8" xfId="18150"/>
    <cellStyle name="Percent 2 4 2 2 2 2 9" xfId="18151"/>
    <cellStyle name="Percent 2 4 2 2 2 3" xfId="18152"/>
    <cellStyle name="Percent 2 4 2 2 2 3 2" xfId="18153"/>
    <cellStyle name="Percent 2 4 2 2 2 3 2 2" xfId="18154"/>
    <cellStyle name="Percent 2 4 2 2 2 3 2 2 2" xfId="18155"/>
    <cellStyle name="Percent 2 4 2 2 2 3 2 2 3" xfId="18156"/>
    <cellStyle name="Percent 2 4 2 2 2 3 2 2 4" xfId="18157"/>
    <cellStyle name="Percent 2 4 2 2 2 3 2 3" xfId="18158"/>
    <cellStyle name="Percent 2 4 2 2 2 3 2 3 2" xfId="18159"/>
    <cellStyle name="Percent 2 4 2 2 2 3 2 3 3" xfId="18160"/>
    <cellStyle name="Percent 2 4 2 2 2 3 2 3 4" xfId="18161"/>
    <cellStyle name="Percent 2 4 2 2 2 3 2 4" xfId="18162"/>
    <cellStyle name="Percent 2 4 2 2 2 3 2 5" xfId="18163"/>
    <cellStyle name="Percent 2 4 2 2 2 3 2 6" xfId="18164"/>
    <cellStyle name="Percent 2 4 2 2 2 3 3" xfId="18165"/>
    <cellStyle name="Percent 2 4 2 2 2 3 3 2" xfId="18166"/>
    <cellStyle name="Percent 2 4 2 2 2 3 3 2 2" xfId="18167"/>
    <cellStyle name="Percent 2 4 2 2 2 3 3 2 3" xfId="18168"/>
    <cellStyle name="Percent 2 4 2 2 2 3 3 2 4" xfId="18169"/>
    <cellStyle name="Percent 2 4 2 2 2 3 3 3" xfId="18170"/>
    <cellStyle name="Percent 2 4 2 2 2 3 3 3 2" xfId="18171"/>
    <cellStyle name="Percent 2 4 2 2 2 3 3 3 3" xfId="18172"/>
    <cellStyle name="Percent 2 4 2 2 2 3 3 3 4" xfId="18173"/>
    <cellStyle name="Percent 2 4 2 2 2 3 3 4" xfId="18174"/>
    <cellStyle name="Percent 2 4 2 2 2 3 3 5" xfId="18175"/>
    <cellStyle name="Percent 2 4 2 2 2 3 3 6" xfId="18176"/>
    <cellStyle name="Percent 2 4 2 2 2 3 4" xfId="18177"/>
    <cellStyle name="Percent 2 4 2 2 2 3 4 2" xfId="18178"/>
    <cellStyle name="Percent 2 4 2 2 2 3 4 3" xfId="18179"/>
    <cellStyle name="Percent 2 4 2 2 2 3 4 4" xfId="18180"/>
    <cellStyle name="Percent 2 4 2 2 2 3 5" xfId="18181"/>
    <cellStyle name="Percent 2 4 2 2 2 3 5 2" xfId="18182"/>
    <cellStyle name="Percent 2 4 2 2 2 3 5 3" xfId="18183"/>
    <cellStyle name="Percent 2 4 2 2 2 3 5 4" xfId="18184"/>
    <cellStyle name="Percent 2 4 2 2 2 3 6" xfId="18185"/>
    <cellStyle name="Percent 2 4 2 2 2 3 7" xfId="18186"/>
    <cellStyle name="Percent 2 4 2 2 2 3 8" xfId="18187"/>
    <cellStyle name="Percent 2 4 2 2 2 4" xfId="18188"/>
    <cellStyle name="Percent 2 4 2 2 2 4 2" xfId="18189"/>
    <cellStyle name="Percent 2 4 2 2 2 4 2 2" xfId="18190"/>
    <cellStyle name="Percent 2 4 2 2 2 4 2 2 2" xfId="18191"/>
    <cellStyle name="Percent 2 4 2 2 2 4 2 2 3" xfId="18192"/>
    <cellStyle name="Percent 2 4 2 2 2 4 2 2 4" xfId="18193"/>
    <cellStyle name="Percent 2 4 2 2 2 4 2 3" xfId="18194"/>
    <cellStyle name="Percent 2 4 2 2 2 4 2 3 2" xfId="18195"/>
    <cellStyle name="Percent 2 4 2 2 2 4 2 3 3" xfId="18196"/>
    <cellStyle name="Percent 2 4 2 2 2 4 2 3 4" xfId="18197"/>
    <cellStyle name="Percent 2 4 2 2 2 4 2 4" xfId="18198"/>
    <cellStyle name="Percent 2 4 2 2 2 4 2 5" xfId="18199"/>
    <cellStyle name="Percent 2 4 2 2 2 4 2 6" xfId="18200"/>
    <cellStyle name="Percent 2 4 2 2 2 4 3" xfId="18201"/>
    <cellStyle name="Percent 2 4 2 2 2 4 3 2" xfId="18202"/>
    <cellStyle name="Percent 2 4 2 2 2 4 3 2 2" xfId="18203"/>
    <cellStyle name="Percent 2 4 2 2 2 4 3 2 3" xfId="18204"/>
    <cellStyle name="Percent 2 4 2 2 2 4 3 2 4" xfId="18205"/>
    <cellStyle name="Percent 2 4 2 2 2 4 3 3" xfId="18206"/>
    <cellStyle name="Percent 2 4 2 2 2 4 3 3 2" xfId="18207"/>
    <cellStyle name="Percent 2 4 2 2 2 4 3 3 3" xfId="18208"/>
    <cellStyle name="Percent 2 4 2 2 2 4 3 3 4" xfId="18209"/>
    <cellStyle name="Percent 2 4 2 2 2 4 3 4" xfId="18210"/>
    <cellStyle name="Percent 2 4 2 2 2 4 3 5" xfId="18211"/>
    <cellStyle name="Percent 2 4 2 2 2 4 3 6" xfId="18212"/>
    <cellStyle name="Percent 2 4 2 2 2 4 4" xfId="18213"/>
    <cellStyle name="Percent 2 4 2 2 2 4 4 2" xfId="18214"/>
    <cellStyle name="Percent 2 4 2 2 2 4 4 3" xfId="18215"/>
    <cellStyle name="Percent 2 4 2 2 2 4 4 4" xfId="18216"/>
    <cellStyle name="Percent 2 4 2 2 2 4 5" xfId="18217"/>
    <cellStyle name="Percent 2 4 2 2 2 4 5 2" xfId="18218"/>
    <cellStyle name="Percent 2 4 2 2 2 4 5 3" xfId="18219"/>
    <cellStyle name="Percent 2 4 2 2 2 4 5 4" xfId="18220"/>
    <cellStyle name="Percent 2 4 2 2 2 4 6" xfId="18221"/>
    <cellStyle name="Percent 2 4 2 2 2 4 7" xfId="18222"/>
    <cellStyle name="Percent 2 4 2 2 2 4 8" xfId="18223"/>
    <cellStyle name="Percent 2 4 2 2 2 5" xfId="18224"/>
    <cellStyle name="Percent 2 4 2 2 2 5 2" xfId="18225"/>
    <cellStyle name="Percent 2 4 2 2 2 5 2 2" xfId="18226"/>
    <cellStyle name="Percent 2 4 2 2 2 5 2 2 2" xfId="18227"/>
    <cellStyle name="Percent 2 4 2 2 2 5 2 2 3" xfId="18228"/>
    <cellStyle name="Percent 2 4 2 2 2 5 2 2 4" xfId="18229"/>
    <cellStyle name="Percent 2 4 2 2 2 5 2 3" xfId="18230"/>
    <cellStyle name="Percent 2 4 2 2 2 5 2 3 2" xfId="18231"/>
    <cellStyle name="Percent 2 4 2 2 2 5 2 3 3" xfId="18232"/>
    <cellStyle name="Percent 2 4 2 2 2 5 2 3 4" xfId="18233"/>
    <cellStyle name="Percent 2 4 2 2 2 5 2 4" xfId="18234"/>
    <cellStyle name="Percent 2 4 2 2 2 5 2 5" xfId="18235"/>
    <cellStyle name="Percent 2 4 2 2 2 5 2 6" xfId="18236"/>
    <cellStyle name="Percent 2 4 2 2 2 5 3" xfId="18237"/>
    <cellStyle name="Percent 2 4 2 2 2 5 3 2" xfId="18238"/>
    <cellStyle name="Percent 2 4 2 2 2 5 3 2 2" xfId="18239"/>
    <cellStyle name="Percent 2 4 2 2 2 5 3 2 3" xfId="18240"/>
    <cellStyle name="Percent 2 4 2 2 2 5 3 2 4" xfId="18241"/>
    <cellStyle name="Percent 2 4 2 2 2 5 3 3" xfId="18242"/>
    <cellStyle name="Percent 2 4 2 2 2 5 3 3 2" xfId="18243"/>
    <cellStyle name="Percent 2 4 2 2 2 5 3 3 3" xfId="18244"/>
    <cellStyle name="Percent 2 4 2 2 2 5 3 3 4" xfId="18245"/>
    <cellStyle name="Percent 2 4 2 2 2 5 3 4" xfId="18246"/>
    <cellStyle name="Percent 2 4 2 2 2 5 3 5" xfId="18247"/>
    <cellStyle name="Percent 2 4 2 2 2 5 3 6" xfId="18248"/>
    <cellStyle name="Percent 2 4 2 2 2 5 4" xfId="18249"/>
    <cellStyle name="Percent 2 4 2 2 2 5 4 2" xfId="18250"/>
    <cellStyle name="Percent 2 4 2 2 2 5 4 3" xfId="18251"/>
    <cellStyle name="Percent 2 4 2 2 2 5 4 4" xfId="18252"/>
    <cellStyle name="Percent 2 4 2 2 2 5 5" xfId="18253"/>
    <cellStyle name="Percent 2 4 2 2 2 5 5 2" xfId="18254"/>
    <cellStyle name="Percent 2 4 2 2 2 5 5 3" xfId="18255"/>
    <cellStyle name="Percent 2 4 2 2 2 5 5 4" xfId="18256"/>
    <cellStyle name="Percent 2 4 2 2 2 5 6" xfId="18257"/>
    <cellStyle name="Percent 2 4 2 2 2 5 7" xfId="18258"/>
    <cellStyle name="Percent 2 4 2 2 2 5 8" xfId="18259"/>
    <cellStyle name="Percent 2 4 2 2 2 6" xfId="18260"/>
    <cellStyle name="Percent 2 4 2 2 2 6 2" xfId="18261"/>
    <cellStyle name="Percent 2 4 2 2 2 6 2 2" xfId="18262"/>
    <cellStyle name="Percent 2 4 2 2 2 6 2 3" xfId="18263"/>
    <cellStyle name="Percent 2 4 2 2 2 6 2 4" xfId="18264"/>
    <cellStyle name="Percent 2 4 2 2 2 6 3" xfId="18265"/>
    <cellStyle name="Percent 2 4 2 2 2 6 3 2" xfId="18266"/>
    <cellStyle name="Percent 2 4 2 2 2 6 3 3" xfId="18267"/>
    <cellStyle name="Percent 2 4 2 2 2 6 3 4" xfId="18268"/>
    <cellStyle name="Percent 2 4 2 2 2 6 4" xfId="18269"/>
    <cellStyle name="Percent 2 4 2 2 2 6 5" xfId="18270"/>
    <cellStyle name="Percent 2 4 2 2 2 6 6" xfId="18271"/>
    <cellStyle name="Percent 2 4 2 2 2 7" xfId="18272"/>
    <cellStyle name="Percent 2 4 2 2 2 7 2" xfId="18273"/>
    <cellStyle name="Percent 2 4 2 2 2 7 2 2" xfId="18274"/>
    <cellStyle name="Percent 2 4 2 2 2 7 2 3" xfId="18275"/>
    <cellStyle name="Percent 2 4 2 2 2 7 2 4" xfId="18276"/>
    <cellStyle name="Percent 2 4 2 2 2 7 3" xfId="18277"/>
    <cellStyle name="Percent 2 4 2 2 2 7 3 2" xfId="18278"/>
    <cellStyle name="Percent 2 4 2 2 2 7 3 3" xfId="18279"/>
    <cellStyle name="Percent 2 4 2 2 2 7 3 4" xfId="18280"/>
    <cellStyle name="Percent 2 4 2 2 2 7 4" xfId="18281"/>
    <cellStyle name="Percent 2 4 2 2 2 7 5" xfId="18282"/>
    <cellStyle name="Percent 2 4 2 2 2 7 6" xfId="18283"/>
    <cellStyle name="Percent 2 4 2 2 2 8" xfId="18284"/>
    <cellStyle name="Percent 2 4 2 2 2 8 2" xfId="18285"/>
    <cellStyle name="Percent 2 4 2 2 2 8 3" xfId="18286"/>
    <cellStyle name="Percent 2 4 2 2 2 8 4" xfId="18287"/>
    <cellStyle name="Percent 2 4 2 2 2 9" xfId="18288"/>
    <cellStyle name="Percent 2 4 2 2 2 9 2" xfId="18289"/>
    <cellStyle name="Percent 2 4 2 2 2 9 3" xfId="18290"/>
    <cellStyle name="Percent 2 4 2 2 2 9 4" xfId="18291"/>
    <cellStyle name="Percent 2 4 2 2 3" xfId="18292"/>
    <cellStyle name="Percent 2 4 2 2 3 10" xfId="18293"/>
    <cellStyle name="Percent 2 4 2 2 3 2" xfId="18294"/>
    <cellStyle name="Percent 2 4 2 2 3 2 2" xfId="18295"/>
    <cellStyle name="Percent 2 4 2 2 3 2 2 2" xfId="18296"/>
    <cellStyle name="Percent 2 4 2 2 3 2 2 2 2" xfId="18297"/>
    <cellStyle name="Percent 2 4 2 2 3 2 2 2 3" xfId="18298"/>
    <cellStyle name="Percent 2 4 2 2 3 2 2 2 4" xfId="18299"/>
    <cellStyle name="Percent 2 4 2 2 3 2 2 3" xfId="18300"/>
    <cellStyle name="Percent 2 4 2 2 3 2 2 3 2" xfId="18301"/>
    <cellStyle name="Percent 2 4 2 2 3 2 2 3 3" xfId="18302"/>
    <cellStyle name="Percent 2 4 2 2 3 2 2 3 4" xfId="18303"/>
    <cellStyle name="Percent 2 4 2 2 3 2 2 4" xfId="18304"/>
    <cellStyle name="Percent 2 4 2 2 3 2 2 5" xfId="18305"/>
    <cellStyle name="Percent 2 4 2 2 3 2 2 6" xfId="18306"/>
    <cellStyle name="Percent 2 4 2 2 3 2 3" xfId="18307"/>
    <cellStyle name="Percent 2 4 2 2 3 2 3 2" xfId="18308"/>
    <cellStyle name="Percent 2 4 2 2 3 2 3 2 2" xfId="18309"/>
    <cellStyle name="Percent 2 4 2 2 3 2 3 2 3" xfId="18310"/>
    <cellStyle name="Percent 2 4 2 2 3 2 3 2 4" xfId="18311"/>
    <cellStyle name="Percent 2 4 2 2 3 2 3 3" xfId="18312"/>
    <cellStyle name="Percent 2 4 2 2 3 2 3 3 2" xfId="18313"/>
    <cellStyle name="Percent 2 4 2 2 3 2 3 3 3" xfId="18314"/>
    <cellStyle name="Percent 2 4 2 2 3 2 3 3 4" xfId="18315"/>
    <cellStyle name="Percent 2 4 2 2 3 2 3 4" xfId="18316"/>
    <cellStyle name="Percent 2 4 2 2 3 2 3 5" xfId="18317"/>
    <cellStyle name="Percent 2 4 2 2 3 2 3 6" xfId="18318"/>
    <cellStyle name="Percent 2 4 2 2 3 2 4" xfId="18319"/>
    <cellStyle name="Percent 2 4 2 2 3 2 4 2" xfId="18320"/>
    <cellStyle name="Percent 2 4 2 2 3 2 4 3" xfId="18321"/>
    <cellStyle name="Percent 2 4 2 2 3 2 4 4" xfId="18322"/>
    <cellStyle name="Percent 2 4 2 2 3 2 5" xfId="18323"/>
    <cellStyle name="Percent 2 4 2 2 3 2 5 2" xfId="18324"/>
    <cellStyle name="Percent 2 4 2 2 3 2 5 3" xfId="18325"/>
    <cellStyle name="Percent 2 4 2 2 3 2 5 4" xfId="18326"/>
    <cellStyle name="Percent 2 4 2 2 3 2 6" xfId="18327"/>
    <cellStyle name="Percent 2 4 2 2 3 2 7" xfId="18328"/>
    <cellStyle name="Percent 2 4 2 2 3 2 8" xfId="18329"/>
    <cellStyle name="Percent 2 4 2 2 3 3" xfId="18330"/>
    <cellStyle name="Percent 2 4 2 2 3 3 2" xfId="18331"/>
    <cellStyle name="Percent 2 4 2 2 3 3 2 2" xfId="18332"/>
    <cellStyle name="Percent 2 4 2 2 3 3 2 2 2" xfId="18333"/>
    <cellStyle name="Percent 2 4 2 2 3 3 2 2 3" xfId="18334"/>
    <cellStyle name="Percent 2 4 2 2 3 3 2 2 4" xfId="18335"/>
    <cellStyle name="Percent 2 4 2 2 3 3 2 3" xfId="18336"/>
    <cellStyle name="Percent 2 4 2 2 3 3 2 3 2" xfId="18337"/>
    <cellStyle name="Percent 2 4 2 2 3 3 2 3 3" xfId="18338"/>
    <cellStyle name="Percent 2 4 2 2 3 3 2 3 4" xfId="18339"/>
    <cellStyle name="Percent 2 4 2 2 3 3 2 4" xfId="18340"/>
    <cellStyle name="Percent 2 4 2 2 3 3 2 5" xfId="18341"/>
    <cellStyle name="Percent 2 4 2 2 3 3 2 6" xfId="18342"/>
    <cellStyle name="Percent 2 4 2 2 3 3 3" xfId="18343"/>
    <cellStyle name="Percent 2 4 2 2 3 3 3 2" xfId="18344"/>
    <cellStyle name="Percent 2 4 2 2 3 3 3 2 2" xfId="18345"/>
    <cellStyle name="Percent 2 4 2 2 3 3 3 2 3" xfId="18346"/>
    <cellStyle name="Percent 2 4 2 2 3 3 3 2 4" xfId="18347"/>
    <cellStyle name="Percent 2 4 2 2 3 3 3 3" xfId="18348"/>
    <cellStyle name="Percent 2 4 2 2 3 3 3 3 2" xfId="18349"/>
    <cellStyle name="Percent 2 4 2 2 3 3 3 3 3" xfId="18350"/>
    <cellStyle name="Percent 2 4 2 2 3 3 3 3 4" xfId="18351"/>
    <cellStyle name="Percent 2 4 2 2 3 3 3 4" xfId="18352"/>
    <cellStyle name="Percent 2 4 2 2 3 3 3 5" xfId="18353"/>
    <cellStyle name="Percent 2 4 2 2 3 3 3 6" xfId="18354"/>
    <cellStyle name="Percent 2 4 2 2 3 3 4" xfId="18355"/>
    <cellStyle name="Percent 2 4 2 2 3 3 4 2" xfId="18356"/>
    <cellStyle name="Percent 2 4 2 2 3 3 4 3" xfId="18357"/>
    <cellStyle name="Percent 2 4 2 2 3 3 4 4" xfId="18358"/>
    <cellStyle name="Percent 2 4 2 2 3 3 5" xfId="18359"/>
    <cellStyle name="Percent 2 4 2 2 3 3 5 2" xfId="18360"/>
    <cellStyle name="Percent 2 4 2 2 3 3 5 3" xfId="18361"/>
    <cellStyle name="Percent 2 4 2 2 3 3 5 4" xfId="18362"/>
    <cellStyle name="Percent 2 4 2 2 3 3 6" xfId="18363"/>
    <cellStyle name="Percent 2 4 2 2 3 3 7" xfId="18364"/>
    <cellStyle name="Percent 2 4 2 2 3 3 8" xfId="18365"/>
    <cellStyle name="Percent 2 4 2 2 3 4" xfId="18366"/>
    <cellStyle name="Percent 2 4 2 2 3 4 2" xfId="18367"/>
    <cellStyle name="Percent 2 4 2 2 3 4 2 2" xfId="18368"/>
    <cellStyle name="Percent 2 4 2 2 3 4 2 3" xfId="18369"/>
    <cellStyle name="Percent 2 4 2 2 3 4 2 4" xfId="18370"/>
    <cellStyle name="Percent 2 4 2 2 3 4 3" xfId="18371"/>
    <cellStyle name="Percent 2 4 2 2 3 4 3 2" xfId="18372"/>
    <cellStyle name="Percent 2 4 2 2 3 4 3 3" xfId="18373"/>
    <cellStyle name="Percent 2 4 2 2 3 4 3 4" xfId="18374"/>
    <cellStyle name="Percent 2 4 2 2 3 4 4" xfId="18375"/>
    <cellStyle name="Percent 2 4 2 2 3 4 5" xfId="18376"/>
    <cellStyle name="Percent 2 4 2 2 3 4 6" xfId="18377"/>
    <cellStyle name="Percent 2 4 2 2 3 5" xfId="18378"/>
    <cellStyle name="Percent 2 4 2 2 3 5 2" xfId="18379"/>
    <cellStyle name="Percent 2 4 2 2 3 5 2 2" xfId="18380"/>
    <cellStyle name="Percent 2 4 2 2 3 5 2 3" xfId="18381"/>
    <cellStyle name="Percent 2 4 2 2 3 5 2 4" xfId="18382"/>
    <cellStyle name="Percent 2 4 2 2 3 5 3" xfId="18383"/>
    <cellStyle name="Percent 2 4 2 2 3 5 3 2" xfId="18384"/>
    <cellStyle name="Percent 2 4 2 2 3 5 3 3" xfId="18385"/>
    <cellStyle name="Percent 2 4 2 2 3 5 3 4" xfId="18386"/>
    <cellStyle name="Percent 2 4 2 2 3 5 4" xfId="18387"/>
    <cellStyle name="Percent 2 4 2 2 3 5 5" xfId="18388"/>
    <cellStyle name="Percent 2 4 2 2 3 5 6" xfId="18389"/>
    <cellStyle name="Percent 2 4 2 2 3 6" xfId="18390"/>
    <cellStyle name="Percent 2 4 2 2 3 6 2" xfId="18391"/>
    <cellStyle name="Percent 2 4 2 2 3 6 3" xfId="18392"/>
    <cellStyle name="Percent 2 4 2 2 3 6 4" xfId="18393"/>
    <cellStyle name="Percent 2 4 2 2 3 7" xfId="18394"/>
    <cellStyle name="Percent 2 4 2 2 3 7 2" xfId="18395"/>
    <cellStyle name="Percent 2 4 2 2 3 7 3" xfId="18396"/>
    <cellStyle name="Percent 2 4 2 2 3 7 4" xfId="18397"/>
    <cellStyle name="Percent 2 4 2 2 3 8" xfId="18398"/>
    <cellStyle name="Percent 2 4 2 2 3 9" xfId="18399"/>
    <cellStyle name="Percent 2 4 2 2 4" xfId="18400"/>
    <cellStyle name="Percent 2 4 2 2 4 2" xfId="18401"/>
    <cellStyle name="Percent 2 4 2 2 4 2 2" xfId="18402"/>
    <cellStyle name="Percent 2 4 2 2 4 2 2 2" xfId="18403"/>
    <cellStyle name="Percent 2 4 2 2 4 2 2 3" xfId="18404"/>
    <cellStyle name="Percent 2 4 2 2 4 2 2 4" xfId="18405"/>
    <cellStyle name="Percent 2 4 2 2 4 2 3" xfId="18406"/>
    <cellStyle name="Percent 2 4 2 2 4 2 3 2" xfId="18407"/>
    <cellStyle name="Percent 2 4 2 2 4 2 3 3" xfId="18408"/>
    <cellStyle name="Percent 2 4 2 2 4 2 3 4" xfId="18409"/>
    <cellStyle name="Percent 2 4 2 2 4 2 4" xfId="18410"/>
    <cellStyle name="Percent 2 4 2 2 4 2 5" xfId="18411"/>
    <cellStyle name="Percent 2 4 2 2 4 2 6" xfId="18412"/>
    <cellStyle name="Percent 2 4 2 2 4 3" xfId="18413"/>
    <cellStyle name="Percent 2 4 2 2 4 3 2" xfId="18414"/>
    <cellStyle name="Percent 2 4 2 2 4 3 2 2" xfId="18415"/>
    <cellStyle name="Percent 2 4 2 2 4 3 2 3" xfId="18416"/>
    <cellStyle name="Percent 2 4 2 2 4 3 2 4" xfId="18417"/>
    <cellStyle name="Percent 2 4 2 2 4 3 3" xfId="18418"/>
    <cellStyle name="Percent 2 4 2 2 4 3 3 2" xfId="18419"/>
    <cellStyle name="Percent 2 4 2 2 4 3 3 3" xfId="18420"/>
    <cellStyle name="Percent 2 4 2 2 4 3 3 4" xfId="18421"/>
    <cellStyle name="Percent 2 4 2 2 4 3 4" xfId="18422"/>
    <cellStyle name="Percent 2 4 2 2 4 3 5" xfId="18423"/>
    <cellStyle name="Percent 2 4 2 2 4 3 6" xfId="18424"/>
    <cellStyle name="Percent 2 4 2 2 4 4" xfId="18425"/>
    <cellStyle name="Percent 2 4 2 2 4 4 2" xfId="18426"/>
    <cellStyle name="Percent 2 4 2 2 4 4 3" xfId="18427"/>
    <cellStyle name="Percent 2 4 2 2 4 4 4" xfId="18428"/>
    <cellStyle name="Percent 2 4 2 2 4 5" xfId="18429"/>
    <cellStyle name="Percent 2 4 2 2 4 5 2" xfId="18430"/>
    <cellStyle name="Percent 2 4 2 2 4 5 3" xfId="18431"/>
    <cellStyle name="Percent 2 4 2 2 4 5 4" xfId="18432"/>
    <cellStyle name="Percent 2 4 2 2 4 6" xfId="18433"/>
    <cellStyle name="Percent 2 4 2 2 4 7" xfId="18434"/>
    <cellStyle name="Percent 2 4 2 2 4 8" xfId="18435"/>
    <cellStyle name="Percent 2 4 2 2 5" xfId="18436"/>
    <cellStyle name="Percent 2 4 2 2 5 2" xfId="18437"/>
    <cellStyle name="Percent 2 4 2 2 5 2 2" xfId="18438"/>
    <cellStyle name="Percent 2 4 2 2 5 2 2 2" xfId="18439"/>
    <cellStyle name="Percent 2 4 2 2 5 2 2 3" xfId="18440"/>
    <cellStyle name="Percent 2 4 2 2 5 2 2 4" xfId="18441"/>
    <cellStyle name="Percent 2 4 2 2 5 2 3" xfId="18442"/>
    <cellStyle name="Percent 2 4 2 2 5 2 3 2" xfId="18443"/>
    <cellStyle name="Percent 2 4 2 2 5 2 3 3" xfId="18444"/>
    <cellStyle name="Percent 2 4 2 2 5 2 3 4" xfId="18445"/>
    <cellStyle name="Percent 2 4 2 2 5 2 4" xfId="18446"/>
    <cellStyle name="Percent 2 4 2 2 5 2 5" xfId="18447"/>
    <cellStyle name="Percent 2 4 2 2 5 2 6" xfId="18448"/>
    <cellStyle name="Percent 2 4 2 2 5 3" xfId="18449"/>
    <cellStyle name="Percent 2 4 2 2 5 3 2" xfId="18450"/>
    <cellStyle name="Percent 2 4 2 2 5 3 2 2" xfId="18451"/>
    <cellStyle name="Percent 2 4 2 2 5 3 2 3" xfId="18452"/>
    <cellStyle name="Percent 2 4 2 2 5 3 2 4" xfId="18453"/>
    <cellStyle name="Percent 2 4 2 2 5 3 3" xfId="18454"/>
    <cellStyle name="Percent 2 4 2 2 5 3 3 2" xfId="18455"/>
    <cellStyle name="Percent 2 4 2 2 5 3 3 3" xfId="18456"/>
    <cellStyle name="Percent 2 4 2 2 5 3 3 4" xfId="18457"/>
    <cellStyle name="Percent 2 4 2 2 5 3 4" xfId="18458"/>
    <cellStyle name="Percent 2 4 2 2 5 3 5" xfId="18459"/>
    <cellStyle name="Percent 2 4 2 2 5 3 6" xfId="18460"/>
    <cellStyle name="Percent 2 4 2 2 5 4" xfId="18461"/>
    <cellStyle name="Percent 2 4 2 2 5 4 2" xfId="18462"/>
    <cellStyle name="Percent 2 4 2 2 5 4 3" xfId="18463"/>
    <cellStyle name="Percent 2 4 2 2 5 4 4" xfId="18464"/>
    <cellStyle name="Percent 2 4 2 2 5 5" xfId="18465"/>
    <cellStyle name="Percent 2 4 2 2 5 5 2" xfId="18466"/>
    <cellStyle name="Percent 2 4 2 2 5 5 3" xfId="18467"/>
    <cellStyle name="Percent 2 4 2 2 5 5 4" xfId="18468"/>
    <cellStyle name="Percent 2 4 2 2 5 6" xfId="18469"/>
    <cellStyle name="Percent 2 4 2 2 5 7" xfId="18470"/>
    <cellStyle name="Percent 2 4 2 2 5 8" xfId="18471"/>
    <cellStyle name="Percent 2 4 2 2 6" xfId="18472"/>
    <cellStyle name="Percent 2 4 2 2 6 2" xfId="18473"/>
    <cellStyle name="Percent 2 4 2 2 6 2 2" xfId="18474"/>
    <cellStyle name="Percent 2 4 2 2 6 2 2 2" xfId="18475"/>
    <cellStyle name="Percent 2 4 2 2 6 2 2 3" xfId="18476"/>
    <cellStyle name="Percent 2 4 2 2 6 2 2 4" xfId="18477"/>
    <cellStyle name="Percent 2 4 2 2 6 2 3" xfId="18478"/>
    <cellStyle name="Percent 2 4 2 2 6 2 3 2" xfId="18479"/>
    <cellStyle name="Percent 2 4 2 2 6 2 3 3" xfId="18480"/>
    <cellStyle name="Percent 2 4 2 2 6 2 3 4" xfId="18481"/>
    <cellStyle name="Percent 2 4 2 2 6 2 4" xfId="18482"/>
    <cellStyle name="Percent 2 4 2 2 6 2 5" xfId="18483"/>
    <cellStyle name="Percent 2 4 2 2 6 2 6" xfId="18484"/>
    <cellStyle name="Percent 2 4 2 2 6 3" xfId="18485"/>
    <cellStyle name="Percent 2 4 2 2 6 3 2" xfId="18486"/>
    <cellStyle name="Percent 2 4 2 2 6 3 2 2" xfId="18487"/>
    <cellStyle name="Percent 2 4 2 2 6 3 2 3" xfId="18488"/>
    <cellStyle name="Percent 2 4 2 2 6 3 2 4" xfId="18489"/>
    <cellStyle name="Percent 2 4 2 2 6 3 3" xfId="18490"/>
    <cellStyle name="Percent 2 4 2 2 6 3 3 2" xfId="18491"/>
    <cellStyle name="Percent 2 4 2 2 6 3 3 3" xfId="18492"/>
    <cellStyle name="Percent 2 4 2 2 6 3 3 4" xfId="18493"/>
    <cellStyle name="Percent 2 4 2 2 6 3 4" xfId="18494"/>
    <cellStyle name="Percent 2 4 2 2 6 3 5" xfId="18495"/>
    <cellStyle name="Percent 2 4 2 2 6 3 6" xfId="18496"/>
    <cellStyle name="Percent 2 4 2 2 6 4" xfId="18497"/>
    <cellStyle name="Percent 2 4 2 2 6 4 2" xfId="18498"/>
    <cellStyle name="Percent 2 4 2 2 6 4 3" xfId="18499"/>
    <cellStyle name="Percent 2 4 2 2 6 4 4" xfId="18500"/>
    <cellStyle name="Percent 2 4 2 2 6 5" xfId="18501"/>
    <cellStyle name="Percent 2 4 2 2 6 5 2" xfId="18502"/>
    <cellStyle name="Percent 2 4 2 2 6 5 3" xfId="18503"/>
    <cellStyle name="Percent 2 4 2 2 6 5 4" xfId="18504"/>
    <cellStyle name="Percent 2 4 2 2 6 6" xfId="18505"/>
    <cellStyle name="Percent 2 4 2 2 6 7" xfId="18506"/>
    <cellStyle name="Percent 2 4 2 2 6 8" xfId="18507"/>
    <cellStyle name="Percent 2 4 2 2 7" xfId="18508"/>
    <cellStyle name="Percent 2 4 2 2 7 2" xfId="18509"/>
    <cellStyle name="Percent 2 4 2 2 7 2 2" xfId="18510"/>
    <cellStyle name="Percent 2 4 2 2 7 2 3" xfId="18511"/>
    <cellStyle name="Percent 2 4 2 2 7 2 4" xfId="18512"/>
    <cellStyle name="Percent 2 4 2 2 7 3" xfId="18513"/>
    <cellStyle name="Percent 2 4 2 2 7 3 2" xfId="18514"/>
    <cellStyle name="Percent 2 4 2 2 7 3 3" xfId="18515"/>
    <cellStyle name="Percent 2 4 2 2 7 3 4" xfId="18516"/>
    <cellStyle name="Percent 2 4 2 2 7 4" xfId="18517"/>
    <cellStyle name="Percent 2 4 2 2 7 5" xfId="18518"/>
    <cellStyle name="Percent 2 4 2 2 7 6" xfId="18519"/>
    <cellStyle name="Percent 2 4 2 2 8" xfId="18520"/>
    <cellStyle name="Percent 2 4 2 2 8 2" xfId="18521"/>
    <cellStyle name="Percent 2 4 2 2 8 2 2" xfId="18522"/>
    <cellStyle name="Percent 2 4 2 2 8 2 3" xfId="18523"/>
    <cellStyle name="Percent 2 4 2 2 8 2 4" xfId="18524"/>
    <cellStyle name="Percent 2 4 2 2 8 3" xfId="18525"/>
    <cellStyle name="Percent 2 4 2 2 8 3 2" xfId="18526"/>
    <cellStyle name="Percent 2 4 2 2 8 3 3" xfId="18527"/>
    <cellStyle name="Percent 2 4 2 2 8 3 4" xfId="18528"/>
    <cellStyle name="Percent 2 4 2 2 8 4" xfId="18529"/>
    <cellStyle name="Percent 2 4 2 2 8 5" xfId="18530"/>
    <cellStyle name="Percent 2 4 2 2 8 6" xfId="18531"/>
    <cellStyle name="Percent 2 4 2 2 9" xfId="18532"/>
    <cellStyle name="Percent 2 4 2 2 9 2" xfId="18533"/>
    <cellStyle name="Percent 2 4 2 2 9 3" xfId="18534"/>
    <cellStyle name="Percent 2 4 2 2 9 4" xfId="18535"/>
    <cellStyle name="Percent 2 4 2 3" xfId="18536"/>
    <cellStyle name="Percent 2 4 2 3 10" xfId="18537"/>
    <cellStyle name="Percent 2 4 2 3 11" xfId="18538"/>
    <cellStyle name="Percent 2 4 2 3 12" xfId="18539"/>
    <cellStyle name="Percent 2 4 2 3 2" xfId="18540"/>
    <cellStyle name="Percent 2 4 2 3 2 10" xfId="18541"/>
    <cellStyle name="Percent 2 4 2 3 2 2" xfId="18542"/>
    <cellStyle name="Percent 2 4 2 3 2 2 2" xfId="18543"/>
    <cellStyle name="Percent 2 4 2 3 2 2 2 2" xfId="18544"/>
    <cellStyle name="Percent 2 4 2 3 2 2 2 2 2" xfId="18545"/>
    <cellStyle name="Percent 2 4 2 3 2 2 2 2 3" xfId="18546"/>
    <cellStyle name="Percent 2 4 2 3 2 2 2 2 4" xfId="18547"/>
    <cellStyle name="Percent 2 4 2 3 2 2 2 3" xfId="18548"/>
    <cellStyle name="Percent 2 4 2 3 2 2 2 3 2" xfId="18549"/>
    <cellStyle name="Percent 2 4 2 3 2 2 2 3 3" xfId="18550"/>
    <cellStyle name="Percent 2 4 2 3 2 2 2 3 4" xfId="18551"/>
    <cellStyle name="Percent 2 4 2 3 2 2 2 4" xfId="18552"/>
    <cellStyle name="Percent 2 4 2 3 2 2 2 5" xfId="18553"/>
    <cellStyle name="Percent 2 4 2 3 2 2 2 6" xfId="18554"/>
    <cellStyle name="Percent 2 4 2 3 2 2 3" xfId="18555"/>
    <cellStyle name="Percent 2 4 2 3 2 2 3 2" xfId="18556"/>
    <cellStyle name="Percent 2 4 2 3 2 2 3 2 2" xfId="18557"/>
    <cellStyle name="Percent 2 4 2 3 2 2 3 2 3" xfId="18558"/>
    <cellStyle name="Percent 2 4 2 3 2 2 3 2 4" xfId="18559"/>
    <cellStyle name="Percent 2 4 2 3 2 2 3 3" xfId="18560"/>
    <cellStyle name="Percent 2 4 2 3 2 2 3 3 2" xfId="18561"/>
    <cellStyle name="Percent 2 4 2 3 2 2 3 3 3" xfId="18562"/>
    <cellStyle name="Percent 2 4 2 3 2 2 3 3 4" xfId="18563"/>
    <cellStyle name="Percent 2 4 2 3 2 2 3 4" xfId="18564"/>
    <cellStyle name="Percent 2 4 2 3 2 2 3 5" xfId="18565"/>
    <cellStyle name="Percent 2 4 2 3 2 2 3 6" xfId="18566"/>
    <cellStyle name="Percent 2 4 2 3 2 2 4" xfId="18567"/>
    <cellStyle name="Percent 2 4 2 3 2 2 4 2" xfId="18568"/>
    <cellStyle name="Percent 2 4 2 3 2 2 4 3" xfId="18569"/>
    <cellStyle name="Percent 2 4 2 3 2 2 4 4" xfId="18570"/>
    <cellStyle name="Percent 2 4 2 3 2 2 5" xfId="18571"/>
    <cellStyle name="Percent 2 4 2 3 2 2 5 2" xfId="18572"/>
    <cellStyle name="Percent 2 4 2 3 2 2 5 3" xfId="18573"/>
    <cellStyle name="Percent 2 4 2 3 2 2 5 4" xfId="18574"/>
    <cellStyle name="Percent 2 4 2 3 2 2 6" xfId="18575"/>
    <cellStyle name="Percent 2 4 2 3 2 2 7" xfId="18576"/>
    <cellStyle name="Percent 2 4 2 3 2 2 8" xfId="18577"/>
    <cellStyle name="Percent 2 4 2 3 2 3" xfId="18578"/>
    <cellStyle name="Percent 2 4 2 3 2 3 2" xfId="18579"/>
    <cellStyle name="Percent 2 4 2 3 2 3 2 2" xfId="18580"/>
    <cellStyle name="Percent 2 4 2 3 2 3 2 2 2" xfId="18581"/>
    <cellStyle name="Percent 2 4 2 3 2 3 2 2 3" xfId="18582"/>
    <cellStyle name="Percent 2 4 2 3 2 3 2 2 4" xfId="18583"/>
    <cellStyle name="Percent 2 4 2 3 2 3 2 3" xfId="18584"/>
    <cellStyle name="Percent 2 4 2 3 2 3 2 3 2" xfId="18585"/>
    <cellStyle name="Percent 2 4 2 3 2 3 2 3 3" xfId="18586"/>
    <cellStyle name="Percent 2 4 2 3 2 3 2 3 4" xfId="18587"/>
    <cellStyle name="Percent 2 4 2 3 2 3 2 4" xfId="18588"/>
    <cellStyle name="Percent 2 4 2 3 2 3 2 5" xfId="18589"/>
    <cellStyle name="Percent 2 4 2 3 2 3 2 6" xfId="18590"/>
    <cellStyle name="Percent 2 4 2 3 2 3 3" xfId="18591"/>
    <cellStyle name="Percent 2 4 2 3 2 3 3 2" xfId="18592"/>
    <cellStyle name="Percent 2 4 2 3 2 3 3 2 2" xfId="18593"/>
    <cellStyle name="Percent 2 4 2 3 2 3 3 2 3" xfId="18594"/>
    <cellStyle name="Percent 2 4 2 3 2 3 3 2 4" xfId="18595"/>
    <cellStyle name="Percent 2 4 2 3 2 3 3 3" xfId="18596"/>
    <cellStyle name="Percent 2 4 2 3 2 3 3 3 2" xfId="18597"/>
    <cellStyle name="Percent 2 4 2 3 2 3 3 3 3" xfId="18598"/>
    <cellStyle name="Percent 2 4 2 3 2 3 3 3 4" xfId="18599"/>
    <cellStyle name="Percent 2 4 2 3 2 3 3 4" xfId="18600"/>
    <cellStyle name="Percent 2 4 2 3 2 3 3 5" xfId="18601"/>
    <cellStyle name="Percent 2 4 2 3 2 3 3 6" xfId="18602"/>
    <cellStyle name="Percent 2 4 2 3 2 3 4" xfId="18603"/>
    <cellStyle name="Percent 2 4 2 3 2 3 4 2" xfId="18604"/>
    <cellStyle name="Percent 2 4 2 3 2 3 4 3" xfId="18605"/>
    <cellStyle name="Percent 2 4 2 3 2 3 4 4" xfId="18606"/>
    <cellStyle name="Percent 2 4 2 3 2 3 5" xfId="18607"/>
    <cellStyle name="Percent 2 4 2 3 2 3 5 2" xfId="18608"/>
    <cellStyle name="Percent 2 4 2 3 2 3 5 3" xfId="18609"/>
    <cellStyle name="Percent 2 4 2 3 2 3 5 4" xfId="18610"/>
    <cellStyle name="Percent 2 4 2 3 2 3 6" xfId="18611"/>
    <cellStyle name="Percent 2 4 2 3 2 3 7" xfId="18612"/>
    <cellStyle name="Percent 2 4 2 3 2 3 8" xfId="18613"/>
    <cellStyle name="Percent 2 4 2 3 2 4" xfId="18614"/>
    <cellStyle name="Percent 2 4 2 3 2 4 2" xfId="18615"/>
    <cellStyle name="Percent 2 4 2 3 2 4 2 2" xfId="18616"/>
    <cellStyle name="Percent 2 4 2 3 2 4 2 3" xfId="18617"/>
    <cellStyle name="Percent 2 4 2 3 2 4 2 4" xfId="18618"/>
    <cellStyle name="Percent 2 4 2 3 2 4 3" xfId="18619"/>
    <cellStyle name="Percent 2 4 2 3 2 4 3 2" xfId="18620"/>
    <cellStyle name="Percent 2 4 2 3 2 4 3 3" xfId="18621"/>
    <cellStyle name="Percent 2 4 2 3 2 4 3 4" xfId="18622"/>
    <cellStyle name="Percent 2 4 2 3 2 4 4" xfId="18623"/>
    <cellStyle name="Percent 2 4 2 3 2 4 5" xfId="18624"/>
    <cellStyle name="Percent 2 4 2 3 2 4 6" xfId="18625"/>
    <cellStyle name="Percent 2 4 2 3 2 5" xfId="18626"/>
    <cellStyle name="Percent 2 4 2 3 2 5 2" xfId="18627"/>
    <cellStyle name="Percent 2 4 2 3 2 5 2 2" xfId="18628"/>
    <cellStyle name="Percent 2 4 2 3 2 5 2 3" xfId="18629"/>
    <cellStyle name="Percent 2 4 2 3 2 5 2 4" xfId="18630"/>
    <cellStyle name="Percent 2 4 2 3 2 5 3" xfId="18631"/>
    <cellStyle name="Percent 2 4 2 3 2 5 3 2" xfId="18632"/>
    <cellStyle name="Percent 2 4 2 3 2 5 3 3" xfId="18633"/>
    <cellStyle name="Percent 2 4 2 3 2 5 3 4" xfId="18634"/>
    <cellStyle name="Percent 2 4 2 3 2 5 4" xfId="18635"/>
    <cellStyle name="Percent 2 4 2 3 2 5 5" xfId="18636"/>
    <cellStyle name="Percent 2 4 2 3 2 5 6" xfId="18637"/>
    <cellStyle name="Percent 2 4 2 3 2 6" xfId="18638"/>
    <cellStyle name="Percent 2 4 2 3 2 6 2" xfId="18639"/>
    <cellStyle name="Percent 2 4 2 3 2 6 3" xfId="18640"/>
    <cellStyle name="Percent 2 4 2 3 2 6 4" xfId="18641"/>
    <cellStyle name="Percent 2 4 2 3 2 7" xfId="18642"/>
    <cellStyle name="Percent 2 4 2 3 2 7 2" xfId="18643"/>
    <cellStyle name="Percent 2 4 2 3 2 7 3" xfId="18644"/>
    <cellStyle name="Percent 2 4 2 3 2 7 4" xfId="18645"/>
    <cellStyle name="Percent 2 4 2 3 2 8" xfId="18646"/>
    <cellStyle name="Percent 2 4 2 3 2 9" xfId="18647"/>
    <cellStyle name="Percent 2 4 2 3 3" xfId="18648"/>
    <cellStyle name="Percent 2 4 2 3 3 2" xfId="18649"/>
    <cellStyle name="Percent 2 4 2 3 3 2 2" xfId="18650"/>
    <cellStyle name="Percent 2 4 2 3 3 2 2 2" xfId="18651"/>
    <cellStyle name="Percent 2 4 2 3 3 2 2 3" xfId="18652"/>
    <cellStyle name="Percent 2 4 2 3 3 2 2 4" xfId="18653"/>
    <cellStyle name="Percent 2 4 2 3 3 2 3" xfId="18654"/>
    <cellStyle name="Percent 2 4 2 3 3 2 3 2" xfId="18655"/>
    <cellStyle name="Percent 2 4 2 3 3 2 3 3" xfId="18656"/>
    <cellStyle name="Percent 2 4 2 3 3 2 3 4" xfId="18657"/>
    <cellStyle name="Percent 2 4 2 3 3 2 4" xfId="18658"/>
    <cellStyle name="Percent 2 4 2 3 3 2 5" xfId="18659"/>
    <cellStyle name="Percent 2 4 2 3 3 2 6" xfId="18660"/>
    <cellStyle name="Percent 2 4 2 3 3 3" xfId="18661"/>
    <cellStyle name="Percent 2 4 2 3 3 3 2" xfId="18662"/>
    <cellStyle name="Percent 2 4 2 3 3 3 2 2" xfId="18663"/>
    <cellStyle name="Percent 2 4 2 3 3 3 2 3" xfId="18664"/>
    <cellStyle name="Percent 2 4 2 3 3 3 2 4" xfId="18665"/>
    <cellStyle name="Percent 2 4 2 3 3 3 3" xfId="18666"/>
    <cellStyle name="Percent 2 4 2 3 3 3 3 2" xfId="18667"/>
    <cellStyle name="Percent 2 4 2 3 3 3 3 3" xfId="18668"/>
    <cellStyle name="Percent 2 4 2 3 3 3 3 4" xfId="18669"/>
    <cellStyle name="Percent 2 4 2 3 3 3 4" xfId="18670"/>
    <cellStyle name="Percent 2 4 2 3 3 3 5" xfId="18671"/>
    <cellStyle name="Percent 2 4 2 3 3 3 6" xfId="18672"/>
    <cellStyle name="Percent 2 4 2 3 3 4" xfId="18673"/>
    <cellStyle name="Percent 2 4 2 3 3 4 2" xfId="18674"/>
    <cellStyle name="Percent 2 4 2 3 3 4 3" xfId="18675"/>
    <cellStyle name="Percent 2 4 2 3 3 4 4" xfId="18676"/>
    <cellStyle name="Percent 2 4 2 3 3 5" xfId="18677"/>
    <cellStyle name="Percent 2 4 2 3 3 5 2" xfId="18678"/>
    <cellStyle name="Percent 2 4 2 3 3 5 3" xfId="18679"/>
    <cellStyle name="Percent 2 4 2 3 3 5 4" xfId="18680"/>
    <cellStyle name="Percent 2 4 2 3 3 6" xfId="18681"/>
    <cellStyle name="Percent 2 4 2 3 3 7" xfId="18682"/>
    <cellStyle name="Percent 2 4 2 3 3 8" xfId="18683"/>
    <cellStyle name="Percent 2 4 2 3 4" xfId="18684"/>
    <cellStyle name="Percent 2 4 2 3 4 2" xfId="18685"/>
    <cellStyle name="Percent 2 4 2 3 4 2 2" xfId="18686"/>
    <cellStyle name="Percent 2 4 2 3 4 2 2 2" xfId="18687"/>
    <cellStyle name="Percent 2 4 2 3 4 2 2 3" xfId="18688"/>
    <cellStyle name="Percent 2 4 2 3 4 2 2 4" xfId="18689"/>
    <cellStyle name="Percent 2 4 2 3 4 2 3" xfId="18690"/>
    <cellStyle name="Percent 2 4 2 3 4 2 3 2" xfId="18691"/>
    <cellStyle name="Percent 2 4 2 3 4 2 3 3" xfId="18692"/>
    <cellStyle name="Percent 2 4 2 3 4 2 3 4" xfId="18693"/>
    <cellStyle name="Percent 2 4 2 3 4 2 4" xfId="18694"/>
    <cellStyle name="Percent 2 4 2 3 4 2 5" xfId="18695"/>
    <cellStyle name="Percent 2 4 2 3 4 2 6" xfId="18696"/>
    <cellStyle name="Percent 2 4 2 3 4 3" xfId="18697"/>
    <cellStyle name="Percent 2 4 2 3 4 3 2" xfId="18698"/>
    <cellStyle name="Percent 2 4 2 3 4 3 2 2" xfId="18699"/>
    <cellStyle name="Percent 2 4 2 3 4 3 2 3" xfId="18700"/>
    <cellStyle name="Percent 2 4 2 3 4 3 2 4" xfId="18701"/>
    <cellStyle name="Percent 2 4 2 3 4 3 3" xfId="18702"/>
    <cellStyle name="Percent 2 4 2 3 4 3 3 2" xfId="18703"/>
    <cellStyle name="Percent 2 4 2 3 4 3 3 3" xfId="18704"/>
    <cellStyle name="Percent 2 4 2 3 4 3 3 4" xfId="18705"/>
    <cellStyle name="Percent 2 4 2 3 4 3 4" xfId="18706"/>
    <cellStyle name="Percent 2 4 2 3 4 3 5" xfId="18707"/>
    <cellStyle name="Percent 2 4 2 3 4 3 6" xfId="18708"/>
    <cellStyle name="Percent 2 4 2 3 4 4" xfId="18709"/>
    <cellStyle name="Percent 2 4 2 3 4 4 2" xfId="18710"/>
    <cellStyle name="Percent 2 4 2 3 4 4 3" xfId="18711"/>
    <cellStyle name="Percent 2 4 2 3 4 4 4" xfId="18712"/>
    <cellStyle name="Percent 2 4 2 3 4 5" xfId="18713"/>
    <cellStyle name="Percent 2 4 2 3 4 5 2" xfId="18714"/>
    <cellStyle name="Percent 2 4 2 3 4 5 3" xfId="18715"/>
    <cellStyle name="Percent 2 4 2 3 4 5 4" xfId="18716"/>
    <cellStyle name="Percent 2 4 2 3 4 6" xfId="18717"/>
    <cellStyle name="Percent 2 4 2 3 4 7" xfId="18718"/>
    <cellStyle name="Percent 2 4 2 3 4 8" xfId="18719"/>
    <cellStyle name="Percent 2 4 2 3 5" xfId="18720"/>
    <cellStyle name="Percent 2 4 2 3 5 2" xfId="18721"/>
    <cellStyle name="Percent 2 4 2 3 5 2 2" xfId="18722"/>
    <cellStyle name="Percent 2 4 2 3 5 2 2 2" xfId="18723"/>
    <cellStyle name="Percent 2 4 2 3 5 2 2 3" xfId="18724"/>
    <cellStyle name="Percent 2 4 2 3 5 2 2 4" xfId="18725"/>
    <cellStyle name="Percent 2 4 2 3 5 2 3" xfId="18726"/>
    <cellStyle name="Percent 2 4 2 3 5 2 3 2" xfId="18727"/>
    <cellStyle name="Percent 2 4 2 3 5 2 3 3" xfId="18728"/>
    <cellStyle name="Percent 2 4 2 3 5 2 3 4" xfId="18729"/>
    <cellStyle name="Percent 2 4 2 3 5 2 4" xfId="18730"/>
    <cellStyle name="Percent 2 4 2 3 5 2 5" xfId="18731"/>
    <cellStyle name="Percent 2 4 2 3 5 2 6" xfId="18732"/>
    <cellStyle name="Percent 2 4 2 3 5 3" xfId="18733"/>
    <cellStyle name="Percent 2 4 2 3 5 3 2" xfId="18734"/>
    <cellStyle name="Percent 2 4 2 3 5 3 2 2" xfId="18735"/>
    <cellStyle name="Percent 2 4 2 3 5 3 2 3" xfId="18736"/>
    <cellStyle name="Percent 2 4 2 3 5 3 2 4" xfId="18737"/>
    <cellStyle name="Percent 2 4 2 3 5 3 3" xfId="18738"/>
    <cellStyle name="Percent 2 4 2 3 5 3 3 2" xfId="18739"/>
    <cellStyle name="Percent 2 4 2 3 5 3 3 3" xfId="18740"/>
    <cellStyle name="Percent 2 4 2 3 5 3 3 4" xfId="18741"/>
    <cellStyle name="Percent 2 4 2 3 5 3 4" xfId="18742"/>
    <cellStyle name="Percent 2 4 2 3 5 3 5" xfId="18743"/>
    <cellStyle name="Percent 2 4 2 3 5 3 6" xfId="18744"/>
    <cellStyle name="Percent 2 4 2 3 5 4" xfId="18745"/>
    <cellStyle name="Percent 2 4 2 3 5 4 2" xfId="18746"/>
    <cellStyle name="Percent 2 4 2 3 5 4 3" xfId="18747"/>
    <cellStyle name="Percent 2 4 2 3 5 4 4" xfId="18748"/>
    <cellStyle name="Percent 2 4 2 3 5 5" xfId="18749"/>
    <cellStyle name="Percent 2 4 2 3 5 5 2" xfId="18750"/>
    <cellStyle name="Percent 2 4 2 3 5 5 3" xfId="18751"/>
    <cellStyle name="Percent 2 4 2 3 5 5 4" xfId="18752"/>
    <cellStyle name="Percent 2 4 2 3 5 6" xfId="18753"/>
    <cellStyle name="Percent 2 4 2 3 5 7" xfId="18754"/>
    <cellStyle name="Percent 2 4 2 3 5 8" xfId="18755"/>
    <cellStyle name="Percent 2 4 2 3 6" xfId="18756"/>
    <cellStyle name="Percent 2 4 2 3 6 2" xfId="18757"/>
    <cellStyle name="Percent 2 4 2 3 6 2 2" xfId="18758"/>
    <cellStyle name="Percent 2 4 2 3 6 2 3" xfId="18759"/>
    <cellStyle name="Percent 2 4 2 3 6 2 4" xfId="18760"/>
    <cellStyle name="Percent 2 4 2 3 6 3" xfId="18761"/>
    <cellStyle name="Percent 2 4 2 3 6 3 2" xfId="18762"/>
    <cellStyle name="Percent 2 4 2 3 6 3 3" xfId="18763"/>
    <cellStyle name="Percent 2 4 2 3 6 3 4" xfId="18764"/>
    <cellStyle name="Percent 2 4 2 3 6 4" xfId="18765"/>
    <cellStyle name="Percent 2 4 2 3 6 5" xfId="18766"/>
    <cellStyle name="Percent 2 4 2 3 6 6" xfId="18767"/>
    <cellStyle name="Percent 2 4 2 3 7" xfId="18768"/>
    <cellStyle name="Percent 2 4 2 3 7 2" xfId="18769"/>
    <cellStyle name="Percent 2 4 2 3 7 2 2" xfId="18770"/>
    <cellStyle name="Percent 2 4 2 3 7 2 3" xfId="18771"/>
    <cellStyle name="Percent 2 4 2 3 7 2 4" xfId="18772"/>
    <cellStyle name="Percent 2 4 2 3 7 3" xfId="18773"/>
    <cellStyle name="Percent 2 4 2 3 7 3 2" xfId="18774"/>
    <cellStyle name="Percent 2 4 2 3 7 3 3" xfId="18775"/>
    <cellStyle name="Percent 2 4 2 3 7 3 4" xfId="18776"/>
    <cellStyle name="Percent 2 4 2 3 7 4" xfId="18777"/>
    <cellStyle name="Percent 2 4 2 3 7 5" xfId="18778"/>
    <cellStyle name="Percent 2 4 2 3 7 6" xfId="18779"/>
    <cellStyle name="Percent 2 4 2 3 8" xfId="18780"/>
    <cellStyle name="Percent 2 4 2 3 8 2" xfId="18781"/>
    <cellStyle name="Percent 2 4 2 3 8 3" xfId="18782"/>
    <cellStyle name="Percent 2 4 2 3 8 4" xfId="18783"/>
    <cellStyle name="Percent 2 4 2 3 9" xfId="18784"/>
    <cellStyle name="Percent 2 4 2 3 9 2" xfId="18785"/>
    <cellStyle name="Percent 2 4 2 3 9 3" xfId="18786"/>
    <cellStyle name="Percent 2 4 2 3 9 4" xfId="18787"/>
    <cellStyle name="Percent 2 4 2 4" xfId="18788"/>
    <cellStyle name="Percent 2 4 2 4 10" xfId="18789"/>
    <cellStyle name="Percent 2 4 2 4 2" xfId="18790"/>
    <cellStyle name="Percent 2 4 2 4 2 2" xfId="18791"/>
    <cellStyle name="Percent 2 4 2 4 2 2 2" xfId="18792"/>
    <cellStyle name="Percent 2 4 2 4 2 2 2 2" xfId="18793"/>
    <cellStyle name="Percent 2 4 2 4 2 2 2 3" xfId="18794"/>
    <cellStyle name="Percent 2 4 2 4 2 2 2 4" xfId="18795"/>
    <cellStyle name="Percent 2 4 2 4 2 2 3" xfId="18796"/>
    <cellStyle name="Percent 2 4 2 4 2 2 3 2" xfId="18797"/>
    <cellStyle name="Percent 2 4 2 4 2 2 3 3" xfId="18798"/>
    <cellStyle name="Percent 2 4 2 4 2 2 3 4" xfId="18799"/>
    <cellStyle name="Percent 2 4 2 4 2 2 4" xfId="18800"/>
    <cellStyle name="Percent 2 4 2 4 2 2 5" xfId="18801"/>
    <cellStyle name="Percent 2 4 2 4 2 2 6" xfId="18802"/>
    <cellStyle name="Percent 2 4 2 4 2 3" xfId="18803"/>
    <cellStyle name="Percent 2 4 2 4 2 3 2" xfId="18804"/>
    <cellStyle name="Percent 2 4 2 4 2 3 2 2" xfId="18805"/>
    <cellStyle name="Percent 2 4 2 4 2 3 2 3" xfId="18806"/>
    <cellStyle name="Percent 2 4 2 4 2 3 2 4" xfId="18807"/>
    <cellStyle name="Percent 2 4 2 4 2 3 3" xfId="18808"/>
    <cellStyle name="Percent 2 4 2 4 2 3 3 2" xfId="18809"/>
    <cellStyle name="Percent 2 4 2 4 2 3 3 3" xfId="18810"/>
    <cellStyle name="Percent 2 4 2 4 2 3 3 4" xfId="18811"/>
    <cellStyle name="Percent 2 4 2 4 2 3 4" xfId="18812"/>
    <cellStyle name="Percent 2 4 2 4 2 3 5" xfId="18813"/>
    <cellStyle name="Percent 2 4 2 4 2 3 6" xfId="18814"/>
    <cellStyle name="Percent 2 4 2 4 2 4" xfId="18815"/>
    <cellStyle name="Percent 2 4 2 4 2 4 2" xfId="18816"/>
    <cellStyle name="Percent 2 4 2 4 2 4 3" xfId="18817"/>
    <cellStyle name="Percent 2 4 2 4 2 4 4" xfId="18818"/>
    <cellStyle name="Percent 2 4 2 4 2 5" xfId="18819"/>
    <cellStyle name="Percent 2 4 2 4 2 5 2" xfId="18820"/>
    <cellStyle name="Percent 2 4 2 4 2 5 3" xfId="18821"/>
    <cellStyle name="Percent 2 4 2 4 2 5 4" xfId="18822"/>
    <cellStyle name="Percent 2 4 2 4 2 6" xfId="18823"/>
    <cellStyle name="Percent 2 4 2 4 2 7" xfId="18824"/>
    <cellStyle name="Percent 2 4 2 4 2 8" xfId="18825"/>
    <cellStyle name="Percent 2 4 2 4 3" xfId="18826"/>
    <cellStyle name="Percent 2 4 2 4 3 2" xfId="18827"/>
    <cellStyle name="Percent 2 4 2 4 3 2 2" xfId="18828"/>
    <cellStyle name="Percent 2 4 2 4 3 2 2 2" xfId="18829"/>
    <cellStyle name="Percent 2 4 2 4 3 2 2 3" xfId="18830"/>
    <cellStyle name="Percent 2 4 2 4 3 2 2 4" xfId="18831"/>
    <cellStyle name="Percent 2 4 2 4 3 2 3" xfId="18832"/>
    <cellStyle name="Percent 2 4 2 4 3 2 3 2" xfId="18833"/>
    <cellStyle name="Percent 2 4 2 4 3 2 3 3" xfId="18834"/>
    <cellStyle name="Percent 2 4 2 4 3 2 3 4" xfId="18835"/>
    <cellStyle name="Percent 2 4 2 4 3 2 4" xfId="18836"/>
    <cellStyle name="Percent 2 4 2 4 3 2 5" xfId="18837"/>
    <cellStyle name="Percent 2 4 2 4 3 2 6" xfId="18838"/>
    <cellStyle name="Percent 2 4 2 4 3 3" xfId="18839"/>
    <cellStyle name="Percent 2 4 2 4 3 3 2" xfId="18840"/>
    <cellStyle name="Percent 2 4 2 4 3 3 2 2" xfId="18841"/>
    <cellStyle name="Percent 2 4 2 4 3 3 2 3" xfId="18842"/>
    <cellStyle name="Percent 2 4 2 4 3 3 2 4" xfId="18843"/>
    <cellStyle name="Percent 2 4 2 4 3 3 3" xfId="18844"/>
    <cellStyle name="Percent 2 4 2 4 3 3 3 2" xfId="18845"/>
    <cellStyle name="Percent 2 4 2 4 3 3 3 3" xfId="18846"/>
    <cellStyle name="Percent 2 4 2 4 3 3 3 4" xfId="18847"/>
    <cellStyle name="Percent 2 4 2 4 3 3 4" xfId="18848"/>
    <cellStyle name="Percent 2 4 2 4 3 3 5" xfId="18849"/>
    <cellStyle name="Percent 2 4 2 4 3 3 6" xfId="18850"/>
    <cellStyle name="Percent 2 4 2 4 3 4" xfId="18851"/>
    <cellStyle name="Percent 2 4 2 4 3 4 2" xfId="18852"/>
    <cellStyle name="Percent 2 4 2 4 3 4 3" xfId="18853"/>
    <cellStyle name="Percent 2 4 2 4 3 4 4" xfId="18854"/>
    <cellStyle name="Percent 2 4 2 4 3 5" xfId="18855"/>
    <cellStyle name="Percent 2 4 2 4 3 5 2" xfId="18856"/>
    <cellStyle name="Percent 2 4 2 4 3 5 3" xfId="18857"/>
    <cellStyle name="Percent 2 4 2 4 3 5 4" xfId="18858"/>
    <cellStyle name="Percent 2 4 2 4 3 6" xfId="18859"/>
    <cellStyle name="Percent 2 4 2 4 3 7" xfId="18860"/>
    <cellStyle name="Percent 2 4 2 4 3 8" xfId="18861"/>
    <cellStyle name="Percent 2 4 2 4 4" xfId="18862"/>
    <cellStyle name="Percent 2 4 2 4 4 2" xfId="18863"/>
    <cellStyle name="Percent 2 4 2 4 4 2 2" xfId="18864"/>
    <cellStyle name="Percent 2 4 2 4 4 2 3" xfId="18865"/>
    <cellStyle name="Percent 2 4 2 4 4 2 4" xfId="18866"/>
    <cellStyle name="Percent 2 4 2 4 4 3" xfId="18867"/>
    <cellStyle name="Percent 2 4 2 4 4 3 2" xfId="18868"/>
    <cellStyle name="Percent 2 4 2 4 4 3 3" xfId="18869"/>
    <cellStyle name="Percent 2 4 2 4 4 3 4" xfId="18870"/>
    <cellStyle name="Percent 2 4 2 4 4 4" xfId="18871"/>
    <cellStyle name="Percent 2 4 2 4 4 5" xfId="18872"/>
    <cellStyle name="Percent 2 4 2 4 4 6" xfId="18873"/>
    <cellStyle name="Percent 2 4 2 4 5" xfId="18874"/>
    <cellStyle name="Percent 2 4 2 4 5 2" xfId="18875"/>
    <cellStyle name="Percent 2 4 2 4 5 2 2" xfId="18876"/>
    <cellStyle name="Percent 2 4 2 4 5 2 3" xfId="18877"/>
    <cellStyle name="Percent 2 4 2 4 5 2 4" xfId="18878"/>
    <cellStyle name="Percent 2 4 2 4 5 3" xfId="18879"/>
    <cellStyle name="Percent 2 4 2 4 5 3 2" xfId="18880"/>
    <cellStyle name="Percent 2 4 2 4 5 3 3" xfId="18881"/>
    <cellStyle name="Percent 2 4 2 4 5 3 4" xfId="18882"/>
    <cellStyle name="Percent 2 4 2 4 5 4" xfId="18883"/>
    <cellStyle name="Percent 2 4 2 4 5 5" xfId="18884"/>
    <cellStyle name="Percent 2 4 2 4 5 6" xfId="18885"/>
    <cellStyle name="Percent 2 4 2 4 6" xfId="18886"/>
    <cellStyle name="Percent 2 4 2 4 6 2" xfId="18887"/>
    <cellStyle name="Percent 2 4 2 4 6 3" xfId="18888"/>
    <cellStyle name="Percent 2 4 2 4 6 4" xfId="18889"/>
    <cellStyle name="Percent 2 4 2 4 7" xfId="18890"/>
    <cellStyle name="Percent 2 4 2 4 7 2" xfId="18891"/>
    <cellStyle name="Percent 2 4 2 4 7 3" xfId="18892"/>
    <cellStyle name="Percent 2 4 2 4 7 4" xfId="18893"/>
    <cellStyle name="Percent 2 4 2 4 8" xfId="18894"/>
    <cellStyle name="Percent 2 4 2 4 9" xfId="18895"/>
    <cellStyle name="Percent 2 4 2 5" xfId="18896"/>
    <cellStyle name="Percent 2 4 2 5 2" xfId="18897"/>
    <cellStyle name="Percent 2 4 2 5 2 2" xfId="18898"/>
    <cellStyle name="Percent 2 4 2 5 2 2 2" xfId="18899"/>
    <cellStyle name="Percent 2 4 2 5 2 2 3" xfId="18900"/>
    <cellStyle name="Percent 2 4 2 5 2 2 4" xfId="18901"/>
    <cellStyle name="Percent 2 4 2 5 2 3" xfId="18902"/>
    <cellStyle name="Percent 2 4 2 5 2 3 2" xfId="18903"/>
    <cellStyle name="Percent 2 4 2 5 2 3 3" xfId="18904"/>
    <cellStyle name="Percent 2 4 2 5 2 3 4" xfId="18905"/>
    <cellStyle name="Percent 2 4 2 5 2 4" xfId="18906"/>
    <cellStyle name="Percent 2 4 2 5 2 5" xfId="18907"/>
    <cellStyle name="Percent 2 4 2 5 2 6" xfId="18908"/>
    <cellStyle name="Percent 2 4 2 5 3" xfId="18909"/>
    <cellStyle name="Percent 2 4 2 5 3 2" xfId="18910"/>
    <cellStyle name="Percent 2 4 2 5 3 2 2" xfId="18911"/>
    <cellStyle name="Percent 2 4 2 5 3 2 3" xfId="18912"/>
    <cellStyle name="Percent 2 4 2 5 3 2 4" xfId="18913"/>
    <cellStyle name="Percent 2 4 2 5 3 3" xfId="18914"/>
    <cellStyle name="Percent 2 4 2 5 3 3 2" xfId="18915"/>
    <cellStyle name="Percent 2 4 2 5 3 3 3" xfId="18916"/>
    <cellStyle name="Percent 2 4 2 5 3 3 4" xfId="18917"/>
    <cellStyle name="Percent 2 4 2 5 3 4" xfId="18918"/>
    <cellStyle name="Percent 2 4 2 5 3 5" xfId="18919"/>
    <cellStyle name="Percent 2 4 2 5 3 6" xfId="18920"/>
    <cellStyle name="Percent 2 4 2 5 4" xfId="18921"/>
    <cellStyle name="Percent 2 4 2 5 4 2" xfId="18922"/>
    <cellStyle name="Percent 2 4 2 5 4 3" xfId="18923"/>
    <cellStyle name="Percent 2 4 2 5 4 4" xfId="18924"/>
    <cellStyle name="Percent 2 4 2 5 5" xfId="18925"/>
    <cellStyle name="Percent 2 4 2 5 5 2" xfId="18926"/>
    <cellStyle name="Percent 2 4 2 5 5 3" xfId="18927"/>
    <cellStyle name="Percent 2 4 2 5 5 4" xfId="18928"/>
    <cellStyle name="Percent 2 4 2 5 6" xfId="18929"/>
    <cellStyle name="Percent 2 4 2 5 7" xfId="18930"/>
    <cellStyle name="Percent 2 4 2 5 8" xfId="18931"/>
    <cellStyle name="Percent 2 4 2 6" xfId="18932"/>
    <cellStyle name="Percent 2 4 2 6 2" xfId="18933"/>
    <cellStyle name="Percent 2 4 2 6 2 2" xfId="18934"/>
    <cellStyle name="Percent 2 4 2 6 2 2 2" xfId="18935"/>
    <cellStyle name="Percent 2 4 2 6 2 2 3" xfId="18936"/>
    <cellStyle name="Percent 2 4 2 6 2 2 4" xfId="18937"/>
    <cellStyle name="Percent 2 4 2 6 2 3" xfId="18938"/>
    <cellStyle name="Percent 2 4 2 6 2 3 2" xfId="18939"/>
    <cellStyle name="Percent 2 4 2 6 2 3 3" xfId="18940"/>
    <cellStyle name="Percent 2 4 2 6 2 3 4" xfId="18941"/>
    <cellStyle name="Percent 2 4 2 6 2 4" xfId="18942"/>
    <cellStyle name="Percent 2 4 2 6 2 5" xfId="18943"/>
    <cellStyle name="Percent 2 4 2 6 2 6" xfId="18944"/>
    <cellStyle name="Percent 2 4 2 6 3" xfId="18945"/>
    <cellStyle name="Percent 2 4 2 6 3 2" xfId="18946"/>
    <cellStyle name="Percent 2 4 2 6 3 2 2" xfId="18947"/>
    <cellStyle name="Percent 2 4 2 6 3 2 3" xfId="18948"/>
    <cellStyle name="Percent 2 4 2 6 3 2 4" xfId="18949"/>
    <cellStyle name="Percent 2 4 2 6 3 3" xfId="18950"/>
    <cellStyle name="Percent 2 4 2 6 3 3 2" xfId="18951"/>
    <cellStyle name="Percent 2 4 2 6 3 3 3" xfId="18952"/>
    <cellStyle name="Percent 2 4 2 6 3 3 4" xfId="18953"/>
    <cellStyle name="Percent 2 4 2 6 3 4" xfId="18954"/>
    <cellStyle name="Percent 2 4 2 6 3 5" xfId="18955"/>
    <cellStyle name="Percent 2 4 2 6 3 6" xfId="18956"/>
    <cellStyle name="Percent 2 4 2 6 4" xfId="18957"/>
    <cellStyle name="Percent 2 4 2 6 4 2" xfId="18958"/>
    <cellStyle name="Percent 2 4 2 6 4 3" xfId="18959"/>
    <cellStyle name="Percent 2 4 2 6 4 4" xfId="18960"/>
    <cellStyle name="Percent 2 4 2 6 5" xfId="18961"/>
    <cellStyle name="Percent 2 4 2 6 5 2" xfId="18962"/>
    <cellStyle name="Percent 2 4 2 6 5 3" xfId="18963"/>
    <cellStyle name="Percent 2 4 2 6 5 4" xfId="18964"/>
    <cellStyle name="Percent 2 4 2 6 6" xfId="18965"/>
    <cellStyle name="Percent 2 4 2 6 7" xfId="18966"/>
    <cellStyle name="Percent 2 4 2 6 8" xfId="18967"/>
    <cellStyle name="Percent 2 4 2 7" xfId="18968"/>
    <cellStyle name="Percent 2 4 2 7 2" xfId="18969"/>
    <cellStyle name="Percent 2 4 2 7 2 2" xfId="18970"/>
    <cellStyle name="Percent 2 4 2 7 2 2 2" xfId="18971"/>
    <cellStyle name="Percent 2 4 2 7 2 2 3" xfId="18972"/>
    <cellStyle name="Percent 2 4 2 7 2 2 4" xfId="18973"/>
    <cellStyle name="Percent 2 4 2 7 2 3" xfId="18974"/>
    <cellStyle name="Percent 2 4 2 7 2 3 2" xfId="18975"/>
    <cellStyle name="Percent 2 4 2 7 2 3 3" xfId="18976"/>
    <cellStyle name="Percent 2 4 2 7 2 3 4" xfId="18977"/>
    <cellStyle name="Percent 2 4 2 7 2 4" xfId="18978"/>
    <cellStyle name="Percent 2 4 2 7 2 5" xfId="18979"/>
    <cellStyle name="Percent 2 4 2 7 2 6" xfId="18980"/>
    <cellStyle name="Percent 2 4 2 7 3" xfId="18981"/>
    <cellStyle name="Percent 2 4 2 7 3 2" xfId="18982"/>
    <cellStyle name="Percent 2 4 2 7 3 2 2" xfId="18983"/>
    <cellStyle name="Percent 2 4 2 7 3 2 3" xfId="18984"/>
    <cellStyle name="Percent 2 4 2 7 3 2 4" xfId="18985"/>
    <cellStyle name="Percent 2 4 2 7 3 3" xfId="18986"/>
    <cellStyle name="Percent 2 4 2 7 3 3 2" xfId="18987"/>
    <cellStyle name="Percent 2 4 2 7 3 3 3" xfId="18988"/>
    <cellStyle name="Percent 2 4 2 7 3 3 4" xfId="18989"/>
    <cellStyle name="Percent 2 4 2 7 3 4" xfId="18990"/>
    <cellStyle name="Percent 2 4 2 7 3 5" xfId="18991"/>
    <cellStyle name="Percent 2 4 2 7 3 6" xfId="18992"/>
    <cellStyle name="Percent 2 4 2 7 4" xfId="18993"/>
    <cellStyle name="Percent 2 4 2 7 4 2" xfId="18994"/>
    <cellStyle name="Percent 2 4 2 7 4 3" xfId="18995"/>
    <cellStyle name="Percent 2 4 2 7 4 4" xfId="18996"/>
    <cellStyle name="Percent 2 4 2 7 5" xfId="18997"/>
    <cellStyle name="Percent 2 4 2 7 5 2" xfId="18998"/>
    <cellStyle name="Percent 2 4 2 7 5 3" xfId="18999"/>
    <cellStyle name="Percent 2 4 2 7 5 4" xfId="19000"/>
    <cellStyle name="Percent 2 4 2 7 6" xfId="19001"/>
    <cellStyle name="Percent 2 4 2 7 7" xfId="19002"/>
    <cellStyle name="Percent 2 4 2 7 8" xfId="19003"/>
    <cellStyle name="Percent 2 4 2 8" xfId="19004"/>
    <cellStyle name="Percent 2 4 2 8 2" xfId="19005"/>
    <cellStyle name="Percent 2 4 2 8 2 2" xfId="19006"/>
    <cellStyle name="Percent 2 4 2 8 2 3" xfId="19007"/>
    <cellStyle name="Percent 2 4 2 8 2 4" xfId="19008"/>
    <cellStyle name="Percent 2 4 2 8 3" xfId="19009"/>
    <cellStyle name="Percent 2 4 2 8 3 2" xfId="19010"/>
    <cellStyle name="Percent 2 4 2 8 3 3" xfId="19011"/>
    <cellStyle name="Percent 2 4 2 8 3 4" xfId="19012"/>
    <cellStyle name="Percent 2 4 2 8 4" xfId="19013"/>
    <cellStyle name="Percent 2 4 2 8 5" xfId="19014"/>
    <cellStyle name="Percent 2 4 2 8 6" xfId="19015"/>
    <cellStyle name="Percent 2 4 2 9" xfId="19016"/>
    <cellStyle name="Percent 2 4 2 9 2" xfId="19017"/>
    <cellStyle name="Percent 2 4 2 9 2 2" xfId="19018"/>
    <cellStyle name="Percent 2 4 2 9 2 3" xfId="19019"/>
    <cellStyle name="Percent 2 4 2 9 2 4" xfId="19020"/>
    <cellStyle name="Percent 2 4 2 9 3" xfId="19021"/>
    <cellStyle name="Percent 2 4 2 9 3 2" xfId="19022"/>
    <cellStyle name="Percent 2 4 2 9 3 3" xfId="19023"/>
    <cellStyle name="Percent 2 4 2 9 3 4" xfId="19024"/>
    <cellStyle name="Percent 2 4 2 9 4" xfId="19025"/>
    <cellStyle name="Percent 2 4 2 9 5" xfId="19026"/>
    <cellStyle name="Percent 2 4 2 9 6" xfId="19027"/>
    <cellStyle name="Percent 2 4 3" xfId="19028"/>
    <cellStyle name="Percent 2 4 3 10" xfId="19029"/>
    <cellStyle name="Percent 2 4 3 10 2" xfId="19030"/>
    <cellStyle name="Percent 2 4 3 10 3" xfId="19031"/>
    <cellStyle name="Percent 2 4 3 10 4" xfId="19032"/>
    <cellStyle name="Percent 2 4 3 11" xfId="19033"/>
    <cellStyle name="Percent 2 4 3 12" xfId="19034"/>
    <cellStyle name="Percent 2 4 3 13" xfId="19035"/>
    <cellStyle name="Percent 2 4 3 2" xfId="19036"/>
    <cellStyle name="Percent 2 4 3 2 10" xfId="19037"/>
    <cellStyle name="Percent 2 4 3 2 11" xfId="19038"/>
    <cellStyle name="Percent 2 4 3 2 12" xfId="19039"/>
    <cellStyle name="Percent 2 4 3 2 2" xfId="19040"/>
    <cellStyle name="Percent 2 4 3 2 2 10" xfId="19041"/>
    <cellStyle name="Percent 2 4 3 2 2 2" xfId="19042"/>
    <cellStyle name="Percent 2 4 3 2 2 2 2" xfId="19043"/>
    <cellStyle name="Percent 2 4 3 2 2 2 2 2" xfId="19044"/>
    <cellStyle name="Percent 2 4 3 2 2 2 2 2 2" xfId="19045"/>
    <cellStyle name="Percent 2 4 3 2 2 2 2 2 3" xfId="19046"/>
    <cellStyle name="Percent 2 4 3 2 2 2 2 2 4" xfId="19047"/>
    <cellStyle name="Percent 2 4 3 2 2 2 2 3" xfId="19048"/>
    <cellStyle name="Percent 2 4 3 2 2 2 2 3 2" xfId="19049"/>
    <cellStyle name="Percent 2 4 3 2 2 2 2 3 3" xfId="19050"/>
    <cellStyle name="Percent 2 4 3 2 2 2 2 3 4" xfId="19051"/>
    <cellStyle name="Percent 2 4 3 2 2 2 2 4" xfId="19052"/>
    <cellStyle name="Percent 2 4 3 2 2 2 2 5" xfId="19053"/>
    <cellStyle name="Percent 2 4 3 2 2 2 2 6" xfId="19054"/>
    <cellStyle name="Percent 2 4 3 2 2 2 3" xfId="19055"/>
    <cellStyle name="Percent 2 4 3 2 2 2 3 2" xfId="19056"/>
    <cellStyle name="Percent 2 4 3 2 2 2 3 2 2" xfId="19057"/>
    <cellStyle name="Percent 2 4 3 2 2 2 3 2 3" xfId="19058"/>
    <cellStyle name="Percent 2 4 3 2 2 2 3 2 4" xfId="19059"/>
    <cellStyle name="Percent 2 4 3 2 2 2 3 3" xfId="19060"/>
    <cellStyle name="Percent 2 4 3 2 2 2 3 3 2" xfId="19061"/>
    <cellStyle name="Percent 2 4 3 2 2 2 3 3 3" xfId="19062"/>
    <cellStyle name="Percent 2 4 3 2 2 2 3 3 4" xfId="19063"/>
    <cellStyle name="Percent 2 4 3 2 2 2 3 4" xfId="19064"/>
    <cellStyle name="Percent 2 4 3 2 2 2 3 5" xfId="19065"/>
    <cellStyle name="Percent 2 4 3 2 2 2 3 6" xfId="19066"/>
    <cellStyle name="Percent 2 4 3 2 2 2 4" xfId="19067"/>
    <cellStyle name="Percent 2 4 3 2 2 2 4 2" xfId="19068"/>
    <cellStyle name="Percent 2 4 3 2 2 2 4 3" xfId="19069"/>
    <cellStyle name="Percent 2 4 3 2 2 2 4 4" xfId="19070"/>
    <cellStyle name="Percent 2 4 3 2 2 2 5" xfId="19071"/>
    <cellStyle name="Percent 2 4 3 2 2 2 5 2" xfId="19072"/>
    <cellStyle name="Percent 2 4 3 2 2 2 5 3" xfId="19073"/>
    <cellStyle name="Percent 2 4 3 2 2 2 5 4" xfId="19074"/>
    <cellStyle name="Percent 2 4 3 2 2 2 6" xfId="19075"/>
    <cellStyle name="Percent 2 4 3 2 2 2 7" xfId="19076"/>
    <cellStyle name="Percent 2 4 3 2 2 2 8" xfId="19077"/>
    <cellStyle name="Percent 2 4 3 2 2 3" xfId="19078"/>
    <cellStyle name="Percent 2 4 3 2 2 3 2" xfId="19079"/>
    <cellStyle name="Percent 2 4 3 2 2 3 2 2" xfId="19080"/>
    <cellStyle name="Percent 2 4 3 2 2 3 2 2 2" xfId="19081"/>
    <cellStyle name="Percent 2 4 3 2 2 3 2 2 3" xfId="19082"/>
    <cellStyle name="Percent 2 4 3 2 2 3 2 2 4" xfId="19083"/>
    <cellStyle name="Percent 2 4 3 2 2 3 2 3" xfId="19084"/>
    <cellStyle name="Percent 2 4 3 2 2 3 2 3 2" xfId="19085"/>
    <cellStyle name="Percent 2 4 3 2 2 3 2 3 3" xfId="19086"/>
    <cellStyle name="Percent 2 4 3 2 2 3 2 3 4" xfId="19087"/>
    <cellStyle name="Percent 2 4 3 2 2 3 2 4" xfId="19088"/>
    <cellStyle name="Percent 2 4 3 2 2 3 2 5" xfId="19089"/>
    <cellStyle name="Percent 2 4 3 2 2 3 2 6" xfId="19090"/>
    <cellStyle name="Percent 2 4 3 2 2 3 3" xfId="19091"/>
    <cellStyle name="Percent 2 4 3 2 2 3 3 2" xfId="19092"/>
    <cellStyle name="Percent 2 4 3 2 2 3 3 2 2" xfId="19093"/>
    <cellStyle name="Percent 2 4 3 2 2 3 3 2 3" xfId="19094"/>
    <cellStyle name="Percent 2 4 3 2 2 3 3 2 4" xfId="19095"/>
    <cellStyle name="Percent 2 4 3 2 2 3 3 3" xfId="19096"/>
    <cellStyle name="Percent 2 4 3 2 2 3 3 3 2" xfId="19097"/>
    <cellStyle name="Percent 2 4 3 2 2 3 3 3 3" xfId="19098"/>
    <cellStyle name="Percent 2 4 3 2 2 3 3 3 4" xfId="19099"/>
    <cellStyle name="Percent 2 4 3 2 2 3 3 4" xfId="19100"/>
    <cellStyle name="Percent 2 4 3 2 2 3 3 5" xfId="19101"/>
    <cellStyle name="Percent 2 4 3 2 2 3 3 6" xfId="19102"/>
    <cellStyle name="Percent 2 4 3 2 2 3 4" xfId="19103"/>
    <cellStyle name="Percent 2 4 3 2 2 3 4 2" xfId="19104"/>
    <cellStyle name="Percent 2 4 3 2 2 3 4 3" xfId="19105"/>
    <cellStyle name="Percent 2 4 3 2 2 3 4 4" xfId="19106"/>
    <cellStyle name="Percent 2 4 3 2 2 3 5" xfId="19107"/>
    <cellStyle name="Percent 2 4 3 2 2 3 5 2" xfId="19108"/>
    <cellStyle name="Percent 2 4 3 2 2 3 5 3" xfId="19109"/>
    <cellStyle name="Percent 2 4 3 2 2 3 5 4" xfId="19110"/>
    <cellStyle name="Percent 2 4 3 2 2 3 6" xfId="19111"/>
    <cellStyle name="Percent 2 4 3 2 2 3 7" xfId="19112"/>
    <cellStyle name="Percent 2 4 3 2 2 3 8" xfId="19113"/>
    <cellStyle name="Percent 2 4 3 2 2 4" xfId="19114"/>
    <cellStyle name="Percent 2 4 3 2 2 4 2" xfId="19115"/>
    <cellStyle name="Percent 2 4 3 2 2 4 2 2" xfId="19116"/>
    <cellStyle name="Percent 2 4 3 2 2 4 2 3" xfId="19117"/>
    <cellStyle name="Percent 2 4 3 2 2 4 2 4" xfId="19118"/>
    <cellStyle name="Percent 2 4 3 2 2 4 3" xfId="19119"/>
    <cellStyle name="Percent 2 4 3 2 2 4 3 2" xfId="19120"/>
    <cellStyle name="Percent 2 4 3 2 2 4 3 3" xfId="19121"/>
    <cellStyle name="Percent 2 4 3 2 2 4 3 4" xfId="19122"/>
    <cellStyle name="Percent 2 4 3 2 2 4 4" xfId="19123"/>
    <cellStyle name="Percent 2 4 3 2 2 4 5" xfId="19124"/>
    <cellStyle name="Percent 2 4 3 2 2 4 6" xfId="19125"/>
    <cellStyle name="Percent 2 4 3 2 2 5" xfId="19126"/>
    <cellStyle name="Percent 2 4 3 2 2 5 2" xfId="19127"/>
    <cellStyle name="Percent 2 4 3 2 2 5 2 2" xfId="19128"/>
    <cellStyle name="Percent 2 4 3 2 2 5 2 3" xfId="19129"/>
    <cellStyle name="Percent 2 4 3 2 2 5 2 4" xfId="19130"/>
    <cellStyle name="Percent 2 4 3 2 2 5 3" xfId="19131"/>
    <cellStyle name="Percent 2 4 3 2 2 5 3 2" xfId="19132"/>
    <cellStyle name="Percent 2 4 3 2 2 5 3 3" xfId="19133"/>
    <cellStyle name="Percent 2 4 3 2 2 5 3 4" xfId="19134"/>
    <cellStyle name="Percent 2 4 3 2 2 5 4" xfId="19135"/>
    <cellStyle name="Percent 2 4 3 2 2 5 5" xfId="19136"/>
    <cellStyle name="Percent 2 4 3 2 2 5 6" xfId="19137"/>
    <cellStyle name="Percent 2 4 3 2 2 6" xfId="19138"/>
    <cellStyle name="Percent 2 4 3 2 2 6 2" xfId="19139"/>
    <cellStyle name="Percent 2 4 3 2 2 6 3" xfId="19140"/>
    <cellStyle name="Percent 2 4 3 2 2 6 4" xfId="19141"/>
    <cellStyle name="Percent 2 4 3 2 2 7" xfId="19142"/>
    <cellStyle name="Percent 2 4 3 2 2 7 2" xfId="19143"/>
    <cellStyle name="Percent 2 4 3 2 2 7 3" xfId="19144"/>
    <cellStyle name="Percent 2 4 3 2 2 7 4" xfId="19145"/>
    <cellStyle name="Percent 2 4 3 2 2 8" xfId="19146"/>
    <cellStyle name="Percent 2 4 3 2 2 9" xfId="19147"/>
    <cellStyle name="Percent 2 4 3 2 3" xfId="19148"/>
    <cellStyle name="Percent 2 4 3 2 3 2" xfId="19149"/>
    <cellStyle name="Percent 2 4 3 2 3 2 2" xfId="19150"/>
    <cellStyle name="Percent 2 4 3 2 3 2 2 2" xfId="19151"/>
    <cellStyle name="Percent 2 4 3 2 3 2 2 3" xfId="19152"/>
    <cellStyle name="Percent 2 4 3 2 3 2 2 4" xfId="19153"/>
    <cellStyle name="Percent 2 4 3 2 3 2 3" xfId="19154"/>
    <cellStyle name="Percent 2 4 3 2 3 2 3 2" xfId="19155"/>
    <cellStyle name="Percent 2 4 3 2 3 2 3 3" xfId="19156"/>
    <cellStyle name="Percent 2 4 3 2 3 2 3 4" xfId="19157"/>
    <cellStyle name="Percent 2 4 3 2 3 2 4" xfId="19158"/>
    <cellStyle name="Percent 2 4 3 2 3 2 5" xfId="19159"/>
    <cellStyle name="Percent 2 4 3 2 3 2 6" xfId="19160"/>
    <cellStyle name="Percent 2 4 3 2 3 3" xfId="19161"/>
    <cellStyle name="Percent 2 4 3 2 3 3 2" xfId="19162"/>
    <cellStyle name="Percent 2 4 3 2 3 3 2 2" xfId="19163"/>
    <cellStyle name="Percent 2 4 3 2 3 3 2 3" xfId="19164"/>
    <cellStyle name="Percent 2 4 3 2 3 3 2 4" xfId="19165"/>
    <cellStyle name="Percent 2 4 3 2 3 3 3" xfId="19166"/>
    <cellStyle name="Percent 2 4 3 2 3 3 3 2" xfId="19167"/>
    <cellStyle name="Percent 2 4 3 2 3 3 3 3" xfId="19168"/>
    <cellStyle name="Percent 2 4 3 2 3 3 3 4" xfId="19169"/>
    <cellStyle name="Percent 2 4 3 2 3 3 4" xfId="19170"/>
    <cellStyle name="Percent 2 4 3 2 3 3 5" xfId="19171"/>
    <cellStyle name="Percent 2 4 3 2 3 3 6" xfId="19172"/>
    <cellStyle name="Percent 2 4 3 2 3 4" xfId="19173"/>
    <cellStyle name="Percent 2 4 3 2 3 4 2" xfId="19174"/>
    <cellStyle name="Percent 2 4 3 2 3 4 3" xfId="19175"/>
    <cellStyle name="Percent 2 4 3 2 3 4 4" xfId="19176"/>
    <cellStyle name="Percent 2 4 3 2 3 5" xfId="19177"/>
    <cellStyle name="Percent 2 4 3 2 3 5 2" xfId="19178"/>
    <cellStyle name="Percent 2 4 3 2 3 5 3" xfId="19179"/>
    <cellStyle name="Percent 2 4 3 2 3 5 4" xfId="19180"/>
    <cellStyle name="Percent 2 4 3 2 3 6" xfId="19181"/>
    <cellStyle name="Percent 2 4 3 2 3 7" xfId="19182"/>
    <cellStyle name="Percent 2 4 3 2 3 8" xfId="19183"/>
    <cellStyle name="Percent 2 4 3 2 4" xfId="19184"/>
    <cellStyle name="Percent 2 4 3 2 4 2" xfId="19185"/>
    <cellStyle name="Percent 2 4 3 2 4 2 2" xfId="19186"/>
    <cellStyle name="Percent 2 4 3 2 4 2 2 2" xfId="19187"/>
    <cellStyle name="Percent 2 4 3 2 4 2 2 3" xfId="19188"/>
    <cellStyle name="Percent 2 4 3 2 4 2 2 4" xfId="19189"/>
    <cellStyle name="Percent 2 4 3 2 4 2 3" xfId="19190"/>
    <cellStyle name="Percent 2 4 3 2 4 2 3 2" xfId="19191"/>
    <cellStyle name="Percent 2 4 3 2 4 2 3 3" xfId="19192"/>
    <cellStyle name="Percent 2 4 3 2 4 2 3 4" xfId="19193"/>
    <cellStyle name="Percent 2 4 3 2 4 2 4" xfId="19194"/>
    <cellStyle name="Percent 2 4 3 2 4 2 5" xfId="19195"/>
    <cellStyle name="Percent 2 4 3 2 4 2 6" xfId="19196"/>
    <cellStyle name="Percent 2 4 3 2 4 3" xfId="19197"/>
    <cellStyle name="Percent 2 4 3 2 4 3 2" xfId="19198"/>
    <cellStyle name="Percent 2 4 3 2 4 3 2 2" xfId="19199"/>
    <cellStyle name="Percent 2 4 3 2 4 3 2 3" xfId="19200"/>
    <cellStyle name="Percent 2 4 3 2 4 3 2 4" xfId="19201"/>
    <cellStyle name="Percent 2 4 3 2 4 3 3" xfId="19202"/>
    <cellStyle name="Percent 2 4 3 2 4 3 3 2" xfId="19203"/>
    <cellStyle name="Percent 2 4 3 2 4 3 3 3" xfId="19204"/>
    <cellStyle name="Percent 2 4 3 2 4 3 3 4" xfId="19205"/>
    <cellStyle name="Percent 2 4 3 2 4 3 4" xfId="19206"/>
    <cellStyle name="Percent 2 4 3 2 4 3 5" xfId="19207"/>
    <cellStyle name="Percent 2 4 3 2 4 3 6" xfId="19208"/>
    <cellStyle name="Percent 2 4 3 2 4 4" xfId="19209"/>
    <cellStyle name="Percent 2 4 3 2 4 4 2" xfId="19210"/>
    <cellStyle name="Percent 2 4 3 2 4 4 3" xfId="19211"/>
    <cellStyle name="Percent 2 4 3 2 4 4 4" xfId="19212"/>
    <cellStyle name="Percent 2 4 3 2 4 5" xfId="19213"/>
    <cellStyle name="Percent 2 4 3 2 4 5 2" xfId="19214"/>
    <cellStyle name="Percent 2 4 3 2 4 5 3" xfId="19215"/>
    <cellStyle name="Percent 2 4 3 2 4 5 4" xfId="19216"/>
    <cellStyle name="Percent 2 4 3 2 4 6" xfId="19217"/>
    <cellStyle name="Percent 2 4 3 2 4 7" xfId="19218"/>
    <cellStyle name="Percent 2 4 3 2 4 8" xfId="19219"/>
    <cellStyle name="Percent 2 4 3 2 5" xfId="19220"/>
    <cellStyle name="Percent 2 4 3 2 5 2" xfId="19221"/>
    <cellStyle name="Percent 2 4 3 2 5 2 2" xfId="19222"/>
    <cellStyle name="Percent 2 4 3 2 5 2 2 2" xfId="19223"/>
    <cellStyle name="Percent 2 4 3 2 5 2 2 3" xfId="19224"/>
    <cellStyle name="Percent 2 4 3 2 5 2 2 4" xfId="19225"/>
    <cellStyle name="Percent 2 4 3 2 5 2 3" xfId="19226"/>
    <cellStyle name="Percent 2 4 3 2 5 2 3 2" xfId="19227"/>
    <cellStyle name="Percent 2 4 3 2 5 2 3 3" xfId="19228"/>
    <cellStyle name="Percent 2 4 3 2 5 2 3 4" xfId="19229"/>
    <cellStyle name="Percent 2 4 3 2 5 2 4" xfId="19230"/>
    <cellStyle name="Percent 2 4 3 2 5 2 5" xfId="19231"/>
    <cellStyle name="Percent 2 4 3 2 5 2 6" xfId="19232"/>
    <cellStyle name="Percent 2 4 3 2 5 3" xfId="19233"/>
    <cellStyle name="Percent 2 4 3 2 5 3 2" xfId="19234"/>
    <cellStyle name="Percent 2 4 3 2 5 3 2 2" xfId="19235"/>
    <cellStyle name="Percent 2 4 3 2 5 3 2 3" xfId="19236"/>
    <cellStyle name="Percent 2 4 3 2 5 3 2 4" xfId="19237"/>
    <cellStyle name="Percent 2 4 3 2 5 3 3" xfId="19238"/>
    <cellStyle name="Percent 2 4 3 2 5 3 3 2" xfId="19239"/>
    <cellStyle name="Percent 2 4 3 2 5 3 3 3" xfId="19240"/>
    <cellStyle name="Percent 2 4 3 2 5 3 3 4" xfId="19241"/>
    <cellStyle name="Percent 2 4 3 2 5 3 4" xfId="19242"/>
    <cellStyle name="Percent 2 4 3 2 5 3 5" xfId="19243"/>
    <cellStyle name="Percent 2 4 3 2 5 3 6" xfId="19244"/>
    <cellStyle name="Percent 2 4 3 2 5 4" xfId="19245"/>
    <cellStyle name="Percent 2 4 3 2 5 4 2" xfId="19246"/>
    <cellStyle name="Percent 2 4 3 2 5 4 3" xfId="19247"/>
    <cellStyle name="Percent 2 4 3 2 5 4 4" xfId="19248"/>
    <cellStyle name="Percent 2 4 3 2 5 5" xfId="19249"/>
    <cellStyle name="Percent 2 4 3 2 5 5 2" xfId="19250"/>
    <cellStyle name="Percent 2 4 3 2 5 5 3" xfId="19251"/>
    <cellStyle name="Percent 2 4 3 2 5 5 4" xfId="19252"/>
    <cellStyle name="Percent 2 4 3 2 5 6" xfId="19253"/>
    <cellStyle name="Percent 2 4 3 2 5 7" xfId="19254"/>
    <cellStyle name="Percent 2 4 3 2 5 8" xfId="19255"/>
    <cellStyle name="Percent 2 4 3 2 6" xfId="19256"/>
    <cellStyle name="Percent 2 4 3 2 6 2" xfId="19257"/>
    <cellStyle name="Percent 2 4 3 2 6 2 2" xfId="19258"/>
    <cellStyle name="Percent 2 4 3 2 6 2 3" xfId="19259"/>
    <cellStyle name="Percent 2 4 3 2 6 2 4" xfId="19260"/>
    <cellStyle name="Percent 2 4 3 2 6 3" xfId="19261"/>
    <cellStyle name="Percent 2 4 3 2 6 3 2" xfId="19262"/>
    <cellStyle name="Percent 2 4 3 2 6 3 3" xfId="19263"/>
    <cellStyle name="Percent 2 4 3 2 6 3 4" xfId="19264"/>
    <cellStyle name="Percent 2 4 3 2 6 4" xfId="19265"/>
    <cellStyle name="Percent 2 4 3 2 6 5" xfId="19266"/>
    <cellStyle name="Percent 2 4 3 2 6 6" xfId="19267"/>
    <cellStyle name="Percent 2 4 3 2 7" xfId="19268"/>
    <cellStyle name="Percent 2 4 3 2 7 2" xfId="19269"/>
    <cellStyle name="Percent 2 4 3 2 7 2 2" xfId="19270"/>
    <cellStyle name="Percent 2 4 3 2 7 2 3" xfId="19271"/>
    <cellStyle name="Percent 2 4 3 2 7 2 4" xfId="19272"/>
    <cellStyle name="Percent 2 4 3 2 7 3" xfId="19273"/>
    <cellStyle name="Percent 2 4 3 2 7 3 2" xfId="19274"/>
    <cellStyle name="Percent 2 4 3 2 7 3 3" xfId="19275"/>
    <cellStyle name="Percent 2 4 3 2 7 3 4" xfId="19276"/>
    <cellStyle name="Percent 2 4 3 2 7 4" xfId="19277"/>
    <cellStyle name="Percent 2 4 3 2 7 5" xfId="19278"/>
    <cellStyle name="Percent 2 4 3 2 7 6" xfId="19279"/>
    <cellStyle name="Percent 2 4 3 2 8" xfId="19280"/>
    <cellStyle name="Percent 2 4 3 2 8 2" xfId="19281"/>
    <cellStyle name="Percent 2 4 3 2 8 3" xfId="19282"/>
    <cellStyle name="Percent 2 4 3 2 8 4" xfId="19283"/>
    <cellStyle name="Percent 2 4 3 2 9" xfId="19284"/>
    <cellStyle name="Percent 2 4 3 2 9 2" xfId="19285"/>
    <cellStyle name="Percent 2 4 3 2 9 3" xfId="19286"/>
    <cellStyle name="Percent 2 4 3 2 9 4" xfId="19287"/>
    <cellStyle name="Percent 2 4 3 3" xfId="19288"/>
    <cellStyle name="Percent 2 4 3 3 10" xfId="19289"/>
    <cellStyle name="Percent 2 4 3 3 2" xfId="19290"/>
    <cellStyle name="Percent 2 4 3 3 2 2" xfId="19291"/>
    <cellStyle name="Percent 2 4 3 3 2 2 2" xfId="19292"/>
    <cellStyle name="Percent 2 4 3 3 2 2 2 2" xfId="19293"/>
    <cellStyle name="Percent 2 4 3 3 2 2 2 3" xfId="19294"/>
    <cellStyle name="Percent 2 4 3 3 2 2 2 4" xfId="19295"/>
    <cellStyle name="Percent 2 4 3 3 2 2 3" xfId="19296"/>
    <cellStyle name="Percent 2 4 3 3 2 2 3 2" xfId="19297"/>
    <cellStyle name="Percent 2 4 3 3 2 2 3 3" xfId="19298"/>
    <cellStyle name="Percent 2 4 3 3 2 2 3 4" xfId="19299"/>
    <cellStyle name="Percent 2 4 3 3 2 2 4" xfId="19300"/>
    <cellStyle name="Percent 2 4 3 3 2 2 5" xfId="19301"/>
    <cellStyle name="Percent 2 4 3 3 2 2 6" xfId="19302"/>
    <cellStyle name="Percent 2 4 3 3 2 3" xfId="19303"/>
    <cellStyle name="Percent 2 4 3 3 2 3 2" xfId="19304"/>
    <cellStyle name="Percent 2 4 3 3 2 3 2 2" xfId="19305"/>
    <cellStyle name="Percent 2 4 3 3 2 3 2 3" xfId="19306"/>
    <cellStyle name="Percent 2 4 3 3 2 3 2 4" xfId="19307"/>
    <cellStyle name="Percent 2 4 3 3 2 3 3" xfId="19308"/>
    <cellStyle name="Percent 2 4 3 3 2 3 3 2" xfId="19309"/>
    <cellStyle name="Percent 2 4 3 3 2 3 3 3" xfId="19310"/>
    <cellStyle name="Percent 2 4 3 3 2 3 3 4" xfId="19311"/>
    <cellStyle name="Percent 2 4 3 3 2 3 4" xfId="19312"/>
    <cellStyle name="Percent 2 4 3 3 2 3 5" xfId="19313"/>
    <cellStyle name="Percent 2 4 3 3 2 3 6" xfId="19314"/>
    <cellStyle name="Percent 2 4 3 3 2 4" xfId="19315"/>
    <cellStyle name="Percent 2 4 3 3 2 4 2" xfId="19316"/>
    <cellStyle name="Percent 2 4 3 3 2 4 3" xfId="19317"/>
    <cellStyle name="Percent 2 4 3 3 2 4 4" xfId="19318"/>
    <cellStyle name="Percent 2 4 3 3 2 5" xfId="19319"/>
    <cellStyle name="Percent 2 4 3 3 2 5 2" xfId="19320"/>
    <cellStyle name="Percent 2 4 3 3 2 5 3" xfId="19321"/>
    <cellStyle name="Percent 2 4 3 3 2 5 4" xfId="19322"/>
    <cellStyle name="Percent 2 4 3 3 2 6" xfId="19323"/>
    <cellStyle name="Percent 2 4 3 3 2 7" xfId="19324"/>
    <cellStyle name="Percent 2 4 3 3 2 8" xfId="19325"/>
    <cellStyle name="Percent 2 4 3 3 3" xfId="19326"/>
    <cellStyle name="Percent 2 4 3 3 3 2" xfId="19327"/>
    <cellStyle name="Percent 2 4 3 3 3 2 2" xfId="19328"/>
    <cellStyle name="Percent 2 4 3 3 3 2 2 2" xfId="19329"/>
    <cellStyle name="Percent 2 4 3 3 3 2 2 3" xfId="19330"/>
    <cellStyle name="Percent 2 4 3 3 3 2 2 4" xfId="19331"/>
    <cellStyle name="Percent 2 4 3 3 3 2 3" xfId="19332"/>
    <cellStyle name="Percent 2 4 3 3 3 2 3 2" xfId="19333"/>
    <cellStyle name="Percent 2 4 3 3 3 2 3 3" xfId="19334"/>
    <cellStyle name="Percent 2 4 3 3 3 2 3 4" xfId="19335"/>
    <cellStyle name="Percent 2 4 3 3 3 2 4" xfId="19336"/>
    <cellStyle name="Percent 2 4 3 3 3 2 5" xfId="19337"/>
    <cellStyle name="Percent 2 4 3 3 3 2 6" xfId="19338"/>
    <cellStyle name="Percent 2 4 3 3 3 3" xfId="19339"/>
    <cellStyle name="Percent 2 4 3 3 3 3 2" xfId="19340"/>
    <cellStyle name="Percent 2 4 3 3 3 3 2 2" xfId="19341"/>
    <cellStyle name="Percent 2 4 3 3 3 3 2 3" xfId="19342"/>
    <cellStyle name="Percent 2 4 3 3 3 3 2 4" xfId="19343"/>
    <cellStyle name="Percent 2 4 3 3 3 3 3" xfId="19344"/>
    <cellStyle name="Percent 2 4 3 3 3 3 3 2" xfId="19345"/>
    <cellStyle name="Percent 2 4 3 3 3 3 3 3" xfId="19346"/>
    <cellStyle name="Percent 2 4 3 3 3 3 3 4" xfId="19347"/>
    <cellStyle name="Percent 2 4 3 3 3 3 4" xfId="19348"/>
    <cellStyle name="Percent 2 4 3 3 3 3 5" xfId="19349"/>
    <cellStyle name="Percent 2 4 3 3 3 3 6" xfId="19350"/>
    <cellStyle name="Percent 2 4 3 3 3 4" xfId="19351"/>
    <cellStyle name="Percent 2 4 3 3 3 4 2" xfId="19352"/>
    <cellStyle name="Percent 2 4 3 3 3 4 3" xfId="19353"/>
    <cellStyle name="Percent 2 4 3 3 3 4 4" xfId="19354"/>
    <cellStyle name="Percent 2 4 3 3 3 5" xfId="19355"/>
    <cellStyle name="Percent 2 4 3 3 3 5 2" xfId="19356"/>
    <cellStyle name="Percent 2 4 3 3 3 5 3" xfId="19357"/>
    <cellStyle name="Percent 2 4 3 3 3 5 4" xfId="19358"/>
    <cellStyle name="Percent 2 4 3 3 3 6" xfId="19359"/>
    <cellStyle name="Percent 2 4 3 3 3 7" xfId="19360"/>
    <cellStyle name="Percent 2 4 3 3 3 8" xfId="19361"/>
    <cellStyle name="Percent 2 4 3 3 4" xfId="19362"/>
    <cellStyle name="Percent 2 4 3 3 4 2" xfId="19363"/>
    <cellStyle name="Percent 2 4 3 3 4 2 2" xfId="19364"/>
    <cellStyle name="Percent 2 4 3 3 4 2 3" xfId="19365"/>
    <cellStyle name="Percent 2 4 3 3 4 2 4" xfId="19366"/>
    <cellStyle name="Percent 2 4 3 3 4 3" xfId="19367"/>
    <cellStyle name="Percent 2 4 3 3 4 3 2" xfId="19368"/>
    <cellStyle name="Percent 2 4 3 3 4 3 3" xfId="19369"/>
    <cellStyle name="Percent 2 4 3 3 4 3 4" xfId="19370"/>
    <cellStyle name="Percent 2 4 3 3 4 4" xfId="19371"/>
    <cellStyle name="Percent 2 4 3 3 4 5" xfId="19372"/>
    <cellStyle name="Percent 2 4 3 3 4 6" xfId="19373"/>
    <cellStyle name="Percent 2 4 3 3 5" xfId="19374"/>
    <cellStyle name="Percent 2 4 3 3 5 2" xfId="19375"/>
    <cellStyle name="Percent 2 4 3 3 5 2 2" xfId="19376"/>
    <cellStyle name="Percent 2 4 3 3 5 2 3" xfId="19377"/>
    <cellStyle name="Percent 2 4 3 3 5 2 4" xfId="19378"/>
    <cellStyle name="Percent 2 4 3 3 5 3" xfId="19379"/>
    <cellStyle name="Percent 2 4 3 3 5 3 2" xfId="19380"/>
    <cellStyle name="Percent 2 4 3 3 5 3 3" xfId="19381"/>
    <cellStyle name="Percent 2 4 3 3 5 3 4" xfId="19382"/>
    <cellStyle name="Percent 2 4 3 3 5 4" xfId="19383"/>
    <cellStyle name="Percent 2 4 3 3 5 5" xfId="19384"/>
    <cellStyle name="Percent 2 4 3 3 5 6" xfId="19385"/>
    <cellStyle name="Percent 2 4 3 3 6" xfId="19386"/>
    <cellStyle name="Percent 2 4 3 3 6 2" xfId="19387"/>
    <cellStyle name="Percent 2 4 3 3 6 3" xfId="19388"/>
    <cellStyle name="Percent 2 4 3 3 6 4" xfId="19389"/>
    <cellStyle name="Percent 2 4 3 3 7" xfId="19390"/>
    <cellStyle name="Percent 2 4 3 3 7 2" xfId="19391"/>
    <cellStyle name="Percent 2 4 3 3 7 3" xfId="19392"/>
    <cellStyle name="Percent 2 4 3 3 7 4" xfId="19393"/>
    <cellStyle name="Percent 2 4 3 3 8" xfId="19394"/>
    <cellStyle name="Percent 2 4 3 3 9" xfId="19395"/>
    <cellStyle name="Percent 2 4 3 4" xfId="19396"/>
    <cellStyle name="Percent 2 4 3 4 2" xfId="19397"/>
    <cellStyle name="Percent 2 4 3 4 2 2" xfId="19398"/>
    <cellStyle name="Percent 2 4 3 4 2 2 2" xfId="19399"/>
    <cellStyle name="Percent 2 4 3 4 2 2 3" xfId="19400"/>
    <cellStyle name="Percent 2 4 3 4 2 2 4" xfId="19401"/>
    <cellStyle name="Percent 2 4 3 4 2 3" xfId="19402"/>
    <cellStyle name="Percent 2 4 3 4 2 3 2" xfId="19403"/>
    <cellStyle name="Percent 2 4 3 4 2 3 3" xfId="19404"/>
    <cellStyle name="Percent 2 4 3 4 2 3 4" xfId="19405"/>
    <cellStyle name="Percent 2 4 3 4 2 4" xfId="19406"/>
    <cellStyle name="Percent 2 4 3 4 2 5" xfId="19407"/>
    <cellStyle name="Percent 2 4 3 4 2 6" xfId="19408"/>
    <cellStyle name="Percent 2 4 3 4 3" xfId="19409"/>
    <cellStyle name="Percent 2 4 3 4 3 2" xfId="19410"/>
    <cellStyle name="Percent 2 4 3 4 3 2 2" xfId="19411"/>
    <cellStyle name="Percent 2 4 3 4 3 2 3" xfId="19412"/>
    <cellStyle name="Percent 2 4 3 4 3 2 4" xfId="19413"/>
    <cellStyle name="Percent 2 4 3 4 3 3" xfId="19414"/>
    <cellStyle name="Percent 2 4 3 4 3 3 2" xfId="19415"/>
    <cellStyle name="Percent 2 4 3 4 3 3 3" xfId="19416"/>
    <cellStyle name="Percent 2 4 3 4 3 3 4" xfId="19417"/>
    <cellStyle name="Percent 2 4 3 4 3 4" xfId="19418"/>
    <cellStyle name="Percent 2 4 3 4 3 5" xfId="19419"/>
    <cellStyle name="Percent 2 4 3 4 3 6" xfId="19420"/>
    <cellStyle name="Percent 2 4 3 4 4" xfId="19421"/>
    <cellStyle name="Percent 2 4 3 4 4 2" xfId="19422"/>
    <cellStyle name="Percent 2 4 3 4 4 3" xfId="19423"/>
    <cellStyle name="Percent 2 4 3 4 4 4" xfId="19424"/>
    <cellStyle name="Percent 2 4 3 4 5" xfId="19425"/>
    <cellStyle name="Percent 2 4 3 4 5 2" xfId="19426"/>
    <cellStyle name="Percent 2 4 3 4 5 3" xfId="19427"/>
    <cellStyle name="Percent 2 4 3 4 5 4" xfId="19428"/>
    <cellStyle name="Percent 2 4 3 4 6" xfId="19429"/>
    <cellStyle name="Percent 2 4 3 4 7" xfId="19430"/>
    <cellStyle name="Percent 2 4 3 4 8" xfId="19431"/>
    <cellStyle name="Percent 2 4 3 5" xfId="19432"/>
    <cellStyle name="Percent 2 4 3 5 2" xfId="19433"/>
    <cellStyle name="Percent 2 4 3 5 2 2" xfId="19434"/>
    <cellStyle name="Percent 2 4 3 5 2 2 2" xfId="19435"/>
    <cellStyle name="Percent 2 4 3 5 2 2 3" xfId="19436"/>
    <cellStyle name="Percent 2 4 3 5 2 2 4" xfId="19437"/>
    <cellStyle name="Percent 2 4 3 5 2 3" xfId="19438"/>
    <cellStyle name="Percent 2 4 3 5 2 3 2" xfId="19439"/>
    <cellStyle name="Percent 2 4 3 5 2 3 3" xfId="19440"/>
    <cellStyle name="Percent 2 4 3 5 2 3 4" xfId="19441"/>
    <cellStyle name="Percent 2 4 3 5 2 4" xfId="19442"/>
    <cellStyle name="Percent 2 4 3 5 2 5" xfId="19443"/>
    <cellStyle name="Percent 2 4 3 5 2 6" xfId="19444"/>
    <cellStyle name="Percent 2 4 3 5 3" xfId="19445"/>
    <cellStyle name="Percent 2 4 3 5 3 2" xfId="19446"/>
    <cellStyle name="Percent 2 4 3 5 3 2 2" xfId="19447"/>
    <cellStyle name="Percent 2 4 3 5 3 2 3" xfId="19448"/>
    <cellStyle name="Percent 2 4 3 5 3 2 4" xfId="19449"/>
    <cellStyle name="Percent 2 4 3 5 3 3" xfId="19450"/>
    <cellStyle name="Percent 2 4 3 5 3 3 2" xfId="19451"/>
    <cellStyle name="Percent 2 4 3 5 3 3 3" xfId="19452"/>
    <cellStyle name="Percent 2 4 3 5 3 3 4" xfId="19453"/>
    <cellStyle name="Percent 2 4 3 5 3 4" xfId="19454"/>
    <cellStyle name="Percent 2 4 3 5 3 5" xfId="19455"/>
    <cellStyle name="Percent 2 4 3 5 3 6" xfId="19456"/>
    <cellStyle name="Percent 2 4 3 5 4" xfId="19457"/>
    <cellStyle name="Percent 2 4 3 5 4 2" xfId="19458"/>
    <cellStyle name="Percent 2 4 3 5 4 3" xfId="19459"/>
    <cellStyle name="Percent 2 4 3 5 4 4" xfId="19460"/>
    <cellStyle name="Percent 2 4 3 5 5" xfId="19461"/>
    <cellStyle name="Percent 2 4 3 5 5 2" xfId="19462"/>
    <cellStyle name="Percent 2 4 3 5 5 3" xfId="19463"/>
    <cellStyle name="Percent 2 4 3 5 5 4" xfId="19464"/>
    <cellStyle name="Percent 2 4 3 5 6" xfId="19465"/>
    <cellStyle name="Percent 2 4 3 5 7" xfId="19466"/>
    <cellStyle name="Percent 2 4 3 5 8" xfId="19467"/>
    <cellStyle name="Percent 2 4 3 6" xfId="19468"/>
    <cellStyle name="Percent 2 4 3 6 2" xfId="19469"/>
    <cellStyle name="Percent 2 4 3 6 2 2" xfId="19470"/>
    <cellStyle name="Percent 2 4 3 6 2 2 2" xfId="19471"/>
    <cellStyle name="Percent 2 4 3 6 2 2 3" xfId="19472"/>
    <cellStyle name="Percent 2 4 3 6 2 2 4" xfId="19473"/>
    <cellStyle name="Percent 2 4 3 6 2 3" xfId="19474"/>
    <cellStyle name="Percent 2 4 3 6 2 3 2" xfId="19475"/>
    <cellStyle name="Percent 2 4 3 6 2 3 3" xfId="19476"/>
    <cellStyle name="Percent 2 4 3 6 2 3 4" xfId="19477"/>
    <cellStyle name="Percent 2 4 3 6 2 4" xfId="19478"/>
    <cellStyle name="Percent 2 4 3 6 2 5" xfId="19479"/>
    <cellStyle name="Percent 2 4 3 6 2 6" xfId="19480"/>
    <cellStyle name="Percent 2 4 3 6 3" xfId="19481"/>
    <cellStyle name="Percent 2 4 3 6 3 2" xfId="19482"/>
    <cellStyle name="Percent 2 4 3 6 3 2 2" xfId="19483"/>
    <cellStyle name="Percent 2 4 3 6 3 2 3" xfId="19484"/>
    <cellStyle name="Percent 2 4 3 6 3 2 4" xfId="19485"/>
    <cellStyle name="Percent 2 4 3 6 3 3" xfId="19486"/>
    <cellStyle name="Percent 2 4 3 6 3 3 2" xfId="19487"/>
    <cellStyle name="Percent 2 4 3 6 3 3 3" xfId="19488"/>
    <cellStyle name="Percent 2 4 3 6 3 3 4" xfId="19489"/>
    <cellStyle name="Percent 2 4 3 6 3 4" xfId="19490"/>
    <cellStyle name="Percent 2 4 3 6 3 5" xfId="19491"/>
    <cellStyle name="Percent 2 4 3 6 3 6" xfId="19492"/>
    <cellStyle name="Percent 2 4 3 6 4" xfId="19493"/>
    <cellStyle name="Percent 2 4 3 6 4 2" xfId="19494"/>
    <cellStyle name="Percent 2 4 3 6 4 3" xfId="19495"/>
    <cellStyle name="Percent 2 4 3 6 4 4" xfId="19496"/>
    <cellStyle name="Percent 2 4 3 6 5" xfId="19497"/>
    <cellStyle name="Percent 2 4 3 6 5 2" xfId="19498"/>
    <cellStyle name="Percent 2 4 3 6 5 3" xfId="19499"/>
    <cellStyle name="Percent 2 4 3 6 5 4" xfId="19500"/>
    <cellStyle name="Percent 2 4 3 6 6" xfId="19501"/>
    <cellStyle name="Percent 2 4 3 6 7" xfId="19502"/>
    <cellStyle name="Percent 2 4 3 6 8" xfId="19503"/>
    <cellStyle name="Percent 2 4 3 7" xfId="19504"/>
    <cellStyle name="Percent 2 4 3 7 2" xfId="19505"/>
    <cellStyle name="Percent 2 4 3 7 2 2" xfId="19506"/>
    <cellStyle name="Percent 2 4 3 7 2 3" xfId="19507"/>
    <cellStyle name="Percent 2 4 3 7 2 4" xfId="19508"/>
    <cellStyle name="Percent 2 4 3 7 3" xfId="19509"/>
    <cellStyle name="Percent 2 4 3 7 3 2" xfId="19510"/>
    <cellStyle name="Percent 2 4 3 7 3 3" xfId="19511"/>
    <cellStyle name="Percent 2 4 3 7 3 4" xfId="19512"/>
    <cellStyle name="Percent 2 4 3 7 4" xfId="19513"/>
    <cellStyle name="Percent 2 4 3 7 5" xfId="19514"/>
    <cellStyle name="Percent 2 4 3 7 6" xfId="19515"/>
    <cellStyle name="Percent 2 4 3 8" xfId="19516"/>
    <cellStyle name="Percent 2 4 3 8 2" xfId="19517"/>
    <cellStyle name="Percent 2 4 3 8 2 2" xfId="19518"/>
    <cellStyle name="Percent 2 4 3 8 2 3" xfId="19519"/>
    <cellStyle name="Percent 2 4 3 8 2 4" xfId="19520"/>
    <cellStyle name="Percent 2 4 3 8 3" xfId="19521"/>
    <cellStyle name="Percent 2 4 3 8 3 2" xfId="19522"/>
    <cellStyle name="Percent 2 4 3 8 3 3" xfId="19523"/>
    <cellStyle name="Percent 2 4 3 8 3 4" xfId="19524"/>
    <cellStyle name="Percent 2 4 3 8 4" xfId="19525"/>
    <cellStyle name="Percent 2 4 3 8 5" xfId="19526"/>
    <cellStyle name="Percent 2 4 3 8 6" xfId="19527"/>
    <cellStyle name="Percent 2 4 3 9" xfId="19528"/>
    <cellStyle name="Percent 2 4 3 9 2" xfId="19529"/>
    <cellStyle name="Percent 2 4 3 9 3" xfId="19530"/>
    <cellStyle name="Percent 2 4 3 9 4" xfId="19531"/>
    <cellStyle name="Percent 2 4 4" xfId="19532"/>
    <cellStyle name="Percent 2 4 4 10" xfId="19533"/>
    <cellStyle name="Percent 2 4 4 11" xfId="19534"/>
    <cellStyle name="Percent 2 4 4 12" xfId="19535"/>
    <cellStyle name="Percent 2 4 4 2" xfId="19536"/>
    <cellStyle name="Percent 2 4 4 2 10" xfId="19537"/>
    <cellStyle name="Percent 2 4 4 2 2" xfId="19538"/>
    <cellStyle name="Percent 2 4 4 2 2 2" xfId="19539"/>
    <cellStyle name="Percent 2 4 4 2 2 2 2" xfId="19540"/>
    <cellStyle name="Percent 2 4 4 2 2 2 2 2" xfId="19541"/>
    <cellStyle name="Percent 2 4 4 2 2 2 2 3" xfId="19542"/>
    <cellStyle name="Percent 2 4 4 2 2 2 2 4" xfId="19543"/>
    <cellStyle name="Percent 2 4 4 2 2 2 3" xfId="19544"/>
    <cellStyle name="Percent 2 4 4 2 2 2 3 2" xfId="19545"/>
    <cellStyle name="Percent 2 4 4 2 2 2 3 3" xfId="19546"/>
    <cellStyle name="Percent 2 4 4 2 2 2 3 4" xfId="19547"/>
    <cellStyle name="Percent 2 4 4 2 2 2 4" xfId="19548"/>
    <cellStyle name="Percent 2 4 4 2 2 2 5" xfId="19549"/>
    <cellStyle name="Percent 2 4 4 2 2 2 6" xfId="19550"/>
    <cellStyle name="Percent 2 4 4 2 2 3" xfId="19551"/>
    <cellStyle name="Percent 2 4 4 2 2 3 2" xfId="19552"/>
    <cellStyle name="Percent 2 4 4 2 2 3 2 2" xfId="19553"/>
    <cellStyle name="Percent 2 4 4 2 2 3 2 3" xfId="19554"/>
    <cellStyle name="Percent 2 4 4 2 2 3 2 4" xfId="19555"/>
    <cellStyle name="Percent 2 4 4 2 2 3 3" xfId="19556"/>
    <cellStyle name="Percent 2 4 4 2 2 3 3 2" xfId="19557"/>
    <cellStyle name="Percent 2 4 4 2 2 3 3 3" xfId="19558"/>
    <cellStyle name="Percent 2 4 4 2 2 3 3 4" xfId="19559"/>
    <cellStyle name="Percent 2 4 4 2 2 3 4" xfId="19560"/>
    <cellStyle name="Percent 2 4 4 2 2 3 5" xfId="19561"/>
    <cellStyle name="Percent 2 4 4 2 2 3 6" xfId="19562"/>
    <cellStyle name="Percent 2 4 4 2 2 4" xfId="19563"/>
    <cellStyle name="Percent 2 4 4 2 2 4 2" xfId="19564"/>
    <cellStyle name="Percent 2 4 4 2 2 4 3" xfId="19565"/>
    <cellStyle name="Percent 2 4 4 2 2 4 4" xfId="19566"/>
    <cellStyle name="Percent 2 4 4 2 2 5" xfId="19567"/>
    <cellStyle name="Percent 2 4 4 2 2 5 2" xfId="19568"/>
    <cellStyle name="Percent 2 4 4 2 2 5 3" xfId="19569"/>
    <cellStyle name="Percent 2 4 4 2 2 5 4" xfId="19570"/>
    <cellStyle name="Percent 2 4 4 2 2 6" xfId="19571"/>
    <cellStyle name="Percent 2 4 4 2 2 7" xfId="19572"/>
    <cellStyle name="Percent 2 4 4 2 2 8" xfId="19573"/>
    <cellStyle name="Percent 2 4 4 2 3" xfId="19574"/>
    <cellStyle name="Percent 2 4 4 2 3 2" xfId="19575"/>
    <cellStyle name="Percent 2 4 4 2 3 2 2" xfId="19576"/>
    <cellStyle name="Percent 2 4 4 2 3 2 2 2" xfId="19577"/>
    <cellStyle name="Percent 2 4 4 2 3 2 2 3" xfId="19578"/>
    <cellStyle name="Percent 2 4 4 2 3 2 2 4" xfId="19579"/>
    <cellStyle name="Percent 2 4 4 2 3 2 3" xfId="19580"/>
    <cellStyle name="Percent 2 4 4 2 3 2 3 2" xfId="19581"/>
    <cellStyle name="Percent 2 4 4 2 3 2 3 3" xfId="19582"/>
    <cellStyle name="Percent 2 4 4 2 3 2 3 4" xfId="19583"/>
    <cellStyle name="Percent 2 4 4 2 3 2 4" xfId="19584"/>
    <cellStyle name="Percent 2 4 4 2 3 2 5" xfId="19585"/>
    <cellStyle name="Percent 2 4 4 2 3 2 6" xfId="19586"/>
    <cellStyle name="Percent 2 4 4 2 3 3" xfId="19587"/>
    <cellStyle name="Percent 2 4 4 2 3 3 2" xfId="19588"/>
    <cellStyle name="Percent 2 4 4 2 3 3 2 2" xfId="19589"/>
    <cellStyle name="Percent 2 4 4 2 3 3 2 3" xfId="19590"/>
    <cellStyle name="Percent 2 4 4 2 3 3 2 4" xfId="19591"/>
    <cellStyle name="Percent 2 4 4 2 3 3 3" xfId="19592"/>
    <cellStyle name="Percent 2 4 4 2 3 3 3 2" xfId="19593"/>
    <cellStyle name="Percent 2 4 4 2 3 3 3 3" xfId="19594"/>
    <cellStyle name="Percent 2 4 4 2 3 3 3 4" xfId="19595"/>
    <cellStyle name="Percent 2 4 4 2 3 3 4" xfId="19596"/>
    <cellStyle name="Percent 2 4 4 2 3 3 5" xfId="19597"/>
    <cellStyle name="Percent 2 4 4 2 3 3 6" xfId="19598"/>
    <cellStyle name="Percent 2 4 4 2 3 4" xfId="19599"/>
    <cellStyle name="Percent 2 4 4 2 3 4 2" xfId="19600"/>
    <cellStyle name="Percent 2 4 4 2 3 4 3" xfId="19601"/>
    <cellStyle name="Percent 2 4 4 2 3 4 4" xfId="19602"/>
    <cellStyle name="Percent 2 4 4 2 3 5" xfId="19603"/>
    <cellStyle name="Percent 2 4 4 2 3 5 2" xfId="19604"/>
    <cellStyle name="Percent 2 4 4 2 3 5 3" xfId="19605"/>
    <cellStyle name="Percent 2 4 4 2 3 5 4" xfId="19606"/>
    <cellStyle name="Percent 2 4 4 2 3 6" xfId="19607"/>
    <cellStyle name="Percent 2 4 4 2 3 7" xfId="19608"/>
    <cellStyle name="Percent 2 4 4 2 3 8" xfId="19609"/>
    <cellStyle name="Percent 2 4 4 2 4" xfId="19610"/>
    <cellStyle name="Percent 2 4 4 2 4 2" xfId="19611"/>
    <cellStyle name="Percent 2 4 4 2 4 2 2" xfId="19612"/>
    <cellStyle name="Percent 2 4 4 2 4 2 3" xfId="19613"/>
    <cellStyle name="Percent 2 4 4 2 4 2 4" xfId="19614"/>
    <cellStyle name="Percent 2 4 4 2 4 3" xfId="19615"/>
    <cellStyle name="Percent 2 4 4 2 4 3 2" xfId="19616"/>
    <cellStyle name="Percent 2 4 4 2 4 3 3" xfId="19617"/>
    <cellStyle name="Percent 2 4 4 2 4 3 4" xfId="19618"/>
    <cellStyle name="Percent 2 4 4 2 4 4" xfId="19619"/>
    <cellStyle name="Percent 2 4 4 2 4 5" xfId="19620"/>
    <cellStyle name="Percent 2 4 4 2 4 6" xfId="19621"/>
    <cellStyle name="Percent 2 4 4 2 5" xfId="19622"/>
    <cellStyle name="Percent 2 4 4 2 5 2" xfId="19623"/>
    <cellStyle name="Percent 2 4 4 2 5 2 2" xfId="19624"/>
    <cellStyle name="Percent 2 4 4 2 5 2 3" xfId="19625"/>
    <cellStyle name="Percent 2 4 4 2 5 2 4" xfId="19626"/>
    <cellStyle name="Percent 2 4 4 2 5 3" xfId="19627"/>
    <cellStyle name="Percent 2 4 4 2 5 3 2" xfId="19628"/>
    <cellStyle name="Percent 2 4 4 2 5 3 3" xfId="19629"/>
    <cellStyle name="Percent 2 4 4 2 5 3 4" xfId="19630"/>
    <cellStyle name="Percent 2 4 4 2 5 4" xfId="19631"/>
    <cellStyle name="Percent 2 4 4 2 5 5" xfId="19632"/>
    <cellStyle name="Percent 2 4 4 2 5 6" xfId="19633"/>
    <cellStyle name="Percent 2 4 4 2 6" xfId="19634"/>
    <cellStyle name="Percent 2 4 4 2 6 2" xfId="19635"/>
    <cellStyle name="Percent 2 4 4 2 6 3" xfId="19636"/>
    <cellStyle name="Percent 2 4 4 2 6 4" xfId="19637"/>
    <cellStyle name="Percent 2 4 4 2 7" xfId="19638"/>
    <cellStyle name="Percent 2 4 4 2 7 2" xfId="19639"/>
    <cellStyle name="Percent 2 4 4 2 7 3" xfId="19640"/>
    <cellStyle name="Percent 2 4 4 2 7 4" xfId="19641"/>
    <cellStyle name="Percent 2 4 4 2 8" xfId="19642"/>
    <cellStyle name="Percent 2 4 4 2 9" xfId="19643"/>
    <cellStyle name="Percent 2 4 4 3" xfId="19644"/>
    <cellStyle name="Percent 2 4 4 3 2" xfId="19645"/>
    <cellStyle name="Percent 2 4 4 3 2 2" xfId="19646"/>
    <cellStyle name="Percent 2 4 4 3 2 2 2" xfId="19647"/>
    <cellStyle name="Percent 2 4 4 3 2 2 3" xfId="19648"/>
    <cellStyle name="Percent 2 4 4 3 2 2 4" xfId="19649"/>
    <cellStyle name="Percent 2 4 4 3 2 3" xfId="19650"/>
    <cellStyle name="Percent 2 4 4 3 2 3 2" xfId="19651"/>
    <cellStyle name="Percent 2 4 4 3 2 3 3" xfId="19652"/>
    <cellStyle name="Percent 2 4 4 3 2 3 4" xfId="19653"/>
    <cellStyle name="Percent 2 4 4 3 2 4" xfId="19654"/>
    <cellStyle name="Percent 2 4 4 3 2 5" xfId="19655"/>
    <cellStyle name="Percent 2 4 4 3 2 6" xfId="19656"/>
    <cellStyle name="Percent 2 4 4 3 3" xfId="19657"/>
    <cellStyle name="Percent 2 4 4 3 3 2" xfId="19658"/>
    <cellStyle name="Percent 2 4 4 3 3 2 2" xfId="19659"/>
    <cellStyle name="Percent 2 4 4 3 3 2 3" xfId="19660"/>
    <cellStyle name="Percent 2 4 4 3 3 2 4" xfId="19661"/>
    <cellStyle name="Percent 2 4 4 3 3 3" xfId="19662"/>
    <cellStyle name="Percent 2 4 4 3 3 3 2" xfId="19663"/>
    <cellStyle name="Percent 2 4 4 3 3 3 3" xfId="19664"/>
    <cellStyle name="Percent 2 4 4 3 3 3 4" xfId="19665"/>
    <cellStyle name="Percent 2 4 4 3 3 4" xfId="19666"/>
    <cellStyle name="Percent 2 4 4 3 3 5" xfId="19667"/>
    <cellStyle name="Percent 2 4 4 3 3 6" xfId="19668"/>
    <cellStyle name="Percent 2 4 4 3 4" xfId="19669"/>
    <cellStyle name="Percent 2 4 4 3 4 2" xfId="19670"/>
    <cellStyle name="Percent 2 4 4 3 4 3" xfId="19671"/>
    <cellStyle name="Percent 2 4 4 3 4 4" xfId="19672"/>
    <cellStyle name="Percent 2 4 4 3 5" xfId="19673"/>
    <cellStyle name="Percent 2 4 4 3 5 2" xfId="19674"/>
    <cellStyle name="Percent 2 4 4 3 5 3" xfId="19675"/>
    <cellStyle name="Percent 2 4 4 3 5 4" xfId="19676"/>
    <cellStyle name="Percent 2 4 4 3 6" xfId="19677"/>
    <cellStyle name="Percent 2 4 4 3 7" xfId="19678"/>
    <cellStyle name="Percent 2 4 4 3 8" xfId="19679"/>
    <cellStyle name="Percent 2 4 4 4" xfId="19680"/>
    <cellStyle name="Percent 2 4 4 4 2" xfId="19681"/>
    <cellStyle name="Percent 2 4 4 4 2 2" xfId="19682"/>
    <cellStyle name="Percent 2 4 4 4 2 2 2" xfId="19683"/>
    <cellStyle name="Percent 2 4 4 4 2 2 3" xfId="19684"/>
    <cellStyle name="Percent 2 4 4 4 2 2 4" xfId="19685"/>
    <cellStyle name="Percent 2 4 4 4 2 3" xfId="19686"/>
    <cellStyle name="Percent 2 4 4 4 2 3 2" xfId="19687"/>
    <cellStyle name="Percent 2 4 4 4 2 3 3" xfId="19688"/>
    <cellStyle name="Percent 2 4 4 4 2 3 4" xfId="19689"/>
    <cellStyle name="Percent 2 4 4 4 2 4" xfId="19690"/>
    <cellStyle name="Percent 2 4 4 4 2 5" xfId="19691"/>
    <cellStyle name="Percent 2 4 4 4 2 6" xfId="19692"/>
    <cellStyle name="Percent 2 4 4 4 3" xfId="19693"/>
    <cellStyle name="Percent 2 4 4 4 3 2" xfId="19694"/>
    <cellStyle name="Percent 2 4 4 4 3 2 2" xfId="19695"/>
    <cellStyle name="Percent 2 4 4 4 3 2 3" xfId="19696"/>
    <cellStyle name="Percent 2 4 4 4 3 2 4" xfId="19697"/>
    <cellStyle name="Percent 2 4 4 4 3 3" xfId="19698"/>
    <cellStyle name="Percent 2 4 4 4 3 3 2" xfId="19699"/>
    <cellStyle name="Percent 2 4 4 4 3 3 3" xfId="19700"/>
    <cellStyle name="Percent 2 4 4 4 3 3 4" xfId="19701"/>
    <cellStyle name="Percent 2 4 4 4 3 4" xfId="19702"/>
    <cellStyle name="Percent 2 4 4 4 3 5" xfId="19703"/>
    <cellStyle name="Percent 2 4 4 4 3 6" xfId="19704"/>
    <cellStyle name="Percent 2 4 4 4 4" xfId="19705"/>
    <cellStyle name="Percent 2 4 4 4 4 2" xfId="19706"/>
    <cellStyle name="Percent 2 4 4 4 4 3" xfId="19707"/>
    <cellStyle name="Percent 2 4 4 4 4 4" xfId="19708"/>
    <cellStyle name="Percent 2 4 4 4 5" xfId="19709"/>
    <cellStyle name="Percent 2 4 4 4 5 2" xfId="19710"/>
    <cellStyle name="Percent 2 4 4 4 5 3" xfId="19711"/>
    <cellStyle name="Percent 2 4 4 4 5 4" xfId="19712"/>
    <cellStyle name="Percent 2 4 4 4 6" xfId="19713"/>
    <cellStyle name="Percent 2 4 4 4 7" xfId="19714"/>
    <cellStyle name="Percent 2 4 4 4 8" xfId="19715"/>
    <cellStyle name="Percent 2 4 4 5" xfId="19716"/>
    <cellStyle name="Percent 2 4 4 5 2" xfId="19717"/>
    <cellStyle name="Percent 2 4 4 5 2 2" xfId="19718"/>
    <cellStyle name="Percent 2 4 4 5 2 2 2" xfId="19719"/>
    <cellStyle name="Percent 2 4 4 5 2 2 3" xfId="19720"/>
    <cellStyle name="Percent 2 4 4 5 2 2 4" xfId="19721"/>
    <cellStyle name="Percent 2 4 4 5 2 3" xfId="19722"/>
    <cellStyle name="Percent 2 4 4 5 2 3 2" xfId="19723"/>
    <cellStyle name="Percent 2 4 4 5 2 3 3" xfId="19724"/>
    <cellStyle name="Percent 2 4 4 5 2 3 4" xfId="19725"/>
    <cellStyle name="Percent 2 4 4 5 2 4" xfId="19726"/>
    <cellStyle name="Percent 2 4 4 5 2 5" xfId="19727"/>
    <cellStyle name="Percent 2 4 4 5 2 6" xfId="19728"/>
    <cellStyle name="Percent 2 4 4 5 3" xfId="19729"/>
    <cellStyle name="Percent 2 4 4 5 3 2" xfId="19730"/>
    <cellStyle name="Percent 2 4 4 5 3 2 2" xfId="19731"/>
    <cellStyle name="Percent 2 4 4 5 3 2 3" xfId="19732"/>
    <cellStyle name="Percent 2 4 4 5 3 2 4" xfId="19733"/>
    <cellStyle name="Percent 2 4 4 5 3 3" xfId="19734"/>
    <cellStyle name="Percent 2 4 4 5 3 3 2" xfId="19735"/>
    <cellStyle name="Percent 2 4 4 5 3 3 3" xfId="19736"/>
    <cellStyle name="Percent 2 4 4 5 3 3 4" xfId="19737"/>
    <cellStyle name="Percent 2 4 4 5 3 4" xfId="19738"/>
    <cellStyle name="Percent 2 4 4 5 3 5" xfId="19739"/>
    <cellStyle name="Percent 2 4 4 5 3 6" xfId="19740"/>
    <cellStyle name="Percent 2 4 4 5 4" xfId="19741"/>
    <cellStyle name="Percent 2 4 4 5 4 2" xfId="19742"/>
    <cellStyle name="Percent 2 4 4 5 4 3" xfId="19743"/>
    <cellStyle name="Percent 2 4 4 5 4 4" xfId="19744"/>
    <cellStyle name="Percent 2 4 4 5 5" xfId="19745"/>
    <cellStyle name="Percent 2 4 4 5 5 2" xfId="19746"/>
    <cellStyle name="Percent 2 4 4 5 5 3" xfId="19747"/>
    <cellStyle name="Percent 2 4 4 5 5 4" xfId="19748"/>
    <cellStyle name="Percent 2 4 4 5 6" xfId="19749"/>
    <cellStyle name="Percent 2 4 4 5 7" xfId="19750"/>
    <cellStyle name="Percent 2 4 4 5 8" xfId="19751"/>
    <cellStyle name="Percent 2 4 4 6" xfId="19752"/>
    <cellStyle name="Percent 2 4 4 6 2" xfId="19753"/>
    <cellStyle name="Percent 2 4 4 6 2 2" xfId="19754"/>
    <cellStyle name="Percent 2 4 4 6 2 3" xfId="19755"/>
    <cellStyle name="Percent 2 4 4 6 2 4" xfId="19756"/>
    <cellStyle name="Percent 2 4 4 6 3" xfId="19757"/>
    <cellStyle name="Percent 2 4 4 6 3 2" xfId="19758"/>
    <cellStyle name="Percent 2 4 4 6 3 3" xfId="19759"/>
    <cellStyle name="Percent 2 4 4 6 3 4" xfId="19760"/>
    <cellStyle name="Percent 2 4 4 6 4" xfId="19761"/>
    <cellStyle name="Percent 2 4 4 6 5" xfId="19762"/>
    <cellStyle name="Percent 2 4 4 6 6" xfId="19763"/>
    <cellStyle name="Percent 2 4 4 7" xfId="19764"/>
    <cellStyle name="Percent 2 4 4 7 2" xfId="19765"/>
    <cellStyle name="Percent 2 4 4 7 2 2" xfId="19766"/>
    <cellStyle name="Percent 2 4 4 7 2 3" xfId="19767"/>
    <cellStyle name="Percent 2 4 4 7 2 4" xfId="19768"/>
    <cellStyle name="Percent 2 4 4 7 3" xfId="19769"/>
    <cellStyle name="Percent 2 4 4 7 3 2" xfId="19770"/>
    <cellStyle name="Percent 2 4 4 7 3 3" xfId="19771"/>
    <cellStyle name="Percent 2 4 4 7 3 4" xfId="19772"/>
    <cellStyle name="Percent 2 4 4 7 4" xfId="19773"/>
    <cellStyle name="Percent 2 4 4 7 5" xfId="19774"/>
    <cellStyle name="Percent 2 4 4 7 6" xfId="19775"/>
    <cellStyle name="Percent 2 4 4 8" xfId="19776"/>
    <cellStyle name="Percent 2 4 4 8 2" xfId="19777"/>
    <cellStyle name="Percent 2 4 4 8 3" xfId="19778"/>
    <cellStyle name="Percent 2 4 4 8 4" xfId="19779"/>
    <cellStyle name="Percent 2 4 4 9" xfId="19780"/>
    <cellStyle name="Percent 2 4 4 9 2" xfId="19781"/>
    <cellStyle name="Percent 2 4 4 9 3" xfId="19782"/>
    <cellStyle name="Percent 2 4 4 9 4" xfId="19783"/>
    <cellStyle name="Percent 2 4 5" xfId="19784"/>
    <cellStyle name="Percent 2 4 5 10" xfId="19785"/>
    <cellStyle name="Percent 2 4 5 2" xfId="19786"/>
    <cellStyle name="Percent 2 4 5 2 2" xfId="19787"/>
    <cellStyle name="Percent 2 4 5 2 2 2" xfId="19788"/>
    <cellStyle name="Percent 2 4 5 2 2 2 2" xfId="19789"/>
    <cellStyle name="Percent 2 4 5 2 2 2 3" xfId="19790"/>
    <cellStyle name="Percent 2 4 5 2 2 2 4" xfId="19791"/>
    <cellStyle name="Percent 2 4 5 2 2 3" xfId="19792"/>
    <cellStyle name="Percent 2 4 5 2 2 3 2" xfId="19793"/>
    <cellStyle name="Percent 2 4 5 2 2 3 3" xfId="19794"/>
    <cellStyle name="Percent 2 4 5 2 2 3 4" xfId="19795"/>
    <cellStyle name="Percent 2 4 5 2 2 4" xfId="19796"/>
    <cellStyle name="Percent 2 4 5 2 2 5" xfId="19797"/>
    <cellStyle name="Percent 2 4 5 2 2 6" xfId="19798"/>
    <cellStyle name="Percent 2 4 5 2 3" xfId="19799"/>
    <cellStyle name="Percent 2 4 5 2 3 2" xfId="19800"/>
    <cellStyle name="Percent 2 4 5 2 3 2 2" xfId="19801"/>
    <cellStyle name="Percent 2 4 5 2 3 2 3" xfId="19802"/>
    <cellStyle name="Percent 2 4 5 2 3 2 4" xfId="19803"/>
    <cellStyle name="Percent 2 4 5 2 3 3" xfId="19804"/>
    <cellStyle name="Percent 2 4 5 2 3 3 2" xfId="19805"/>
    <cellStyle name="Percent 2 4 5 2 3 3 3" xfId="19806"/>
    <cellStyle name="Percent 2 4 5 2 3 3 4" xfId="19807"/>
    <cellStyle name="Percent 2 4 5 2 3 4" xfId="19808"/>
    <cellStyle name="Percent 2 4 5 2 3 5" xfId="19809"/>
    <cellStyle name="Percent 2 4 5 2 3 6" xfId="19810"/>
    <cellStyle name="Percent 2 4 5 2 4" xfId="19811"/>
    <cellStyle name="Percent 2 4 5 2 4 2" xfId="19812"/>
    <cellStyle name="Percent 2 4 5 2 4 3" xfId="19813"/>
    <cellStyle name="Percent 2 4 5 2 4 4" xfId="19814"/>
    <cellStyle name="Percent 2 4 5 2 5" xfId="19815"/>
    <cellStyle name="Percent 2 4 5 2 5 2" xfId="19816"/>
    <cellStyle name="Percent 2 4 5 2 5 3" xfId="19817"/>
    <cellStyle name="Percent 2 4 5 2 5 4" xfId="19818"/>
    <cellStyle name="Percent 2 4 5 2 6" xfId="19819"/>
    <cellStyle name="Percent 2 4 5 2 7" xfId="19820"/>
    <cellStyle name="Percent 2 4 5 2 8" xfId="19821"/>
    <cellStyle name="Percent 2 4 5 3" xfId="19822"/>
    <cellStyle name="Percent 2 4 5 3 2" xfId="19823"/>
    <cellStyle name="Percent 2 4 5 3 2 2" xfId="19824"/>
    <cellStyle name="Percent 2 4 5 3 2 2 2" xfId="19825"/>
    <cellStyle name="Percent 2 4 5 3 2 2 3" xfId="19826"/>
    <cellStyle name="Percent 2 4 5 3 2 2 4" xfId="19827"/>
    <cellStyle name="Percent 2 4 5 3 2 3" xfId="19828"/>
    <cellStyle name="Percent 2 4 5 3 2 3 2" xfId="19829"/>
    <cellStyle name="Percent 2 4 5 3 2 3 3" xfId="19830"/>
    <cellStyle name="Percent 2 4 5 3 2 3 4" xfId="19831"/>
    <cellStyle name="Percent 2 4 5 3 2 4" xfId="19832"/>
    <cellStyle name="Percent 2 4 5 3 2 5" xfId="19833"/>
    <cellStyle name="Percent 2 4 5 3 2 6" xfId="19834"/>
    <cellStyle name="Percent 2 4 5 3 3" xfId="19835"/>
    <cellStyle name="Percent 2 4 5 3 3 2" xfId="19836"/>
    <cellStyle name="Percent 2 4 5 3 3 2 2" xfId="19837"/>
    <cellStyle name="Percent 2 4 5 3 3 2 3" xfId="19838"/>
    <cellStyle name="Percent 2 4 5 3 3 2 4" xfId="19839"/>
    <cellStyle name="Percent 2 4 5 3 3 3" xfId="19840"/>
    <cellStyle name="Percent 2 4 5 3 3 3 2" xfId="19841"/>
    <cellStyle name="Percent 2 4 5 3 3 3 3" xfId="19842"/>
    <cellStyle name="Percent 2 4 5 3 3 3 4" xfId="19843"/>
    <cellStyle name="Percent 2 4 5 3 3 4" xfId="19844"/>
    <cellStyle name="Percent 2 4 5 3 3 5" xfId="19845"/>
    <cellStyle name="Percent 2 4 5 3 3 6" xfId="19846"/>
    <cellStyle name="Percent 2 4 5 3 4" xfId="19847"/>
    <cellStyle name="Percent 2 4 5 3 4 2" xfId="19848"/>
    <cellStyle name="Percent 2 4 5 3 4 3" xfId="19849"/>
    <cellStyle name="Percent 2 4 5 3 4 4" xfId="19850"/>
    <cellStyle name="Percent 2 4 5 3 5" xfId="19851"/>
    <cellStyle name="Percent 2 4 5 3 5 2" xfId="19852"/>
    <cellStyle name="Percent 2 4 5 3 5 3" xfId="19853"/>
    <cellStyle name="Percent 2 4 5 3 5 4" xfId="19854"/>
    <cellStyle name="Percent 2 4 5 3 6" xfId="19855"/>
    <cellStyle name="Percent 2 4 5 3 7" xfId="19856"/>
    <cellStyle name="Percent 2 4 5 3 8" xfId="19857"/>
    <cellStyle name="Percent 2 4 5 4" xfId="19858"/>
    <cellStyle name="Percent 2 4 5 4 2" xfId="19859"/>
    <cellStyle name="Percent 2 4 5 4 2 2" xfId="19860"/>
    <cellStyle name="Percent 2 4 5 4 2 3" xfId="19861"/>
    <cellStyle name="Percent 2 4 5 4 2 4" xfId="19862"/>
    <cellStyle name="Percent 2 4 5 4 3" xfId="19863"/>
    <cellStyle name="Percent 2 4 5 4 3 2" xfId="19864"/>
    <cellStyle name="Percent 2 4 5 4 3 3" xfId="19865"/>
    <cellStyle name="Percent 2 4 5 4 3 4" xfId="19866"/>
    <cellStyle name="Percent 2 4 5 4 4" xfId="19867"/>
    <cellStyle name="Percent 2 4 5 4 5" xfId="19868"/>
    <cellStyle name="Percent 2 4 5 4 6" xfId="19869"/>
    <cellStyle name="Percent 2 4 5 5" xfId="19870"/>
    <cellStyle name="Percent 2 4 5 5 2" xfId="19871"/>
    <cellStyle name="Percent 2 4 5 5 2 2" xfId="19872"/>
    <cellStyle name="Percent 2 4 5 5 2 3" xfId="19873"/>
    <cellStyle name="Percent 2 4 5 5 2 4" xfId="19874"/>
    <cellStyle name="Percent 2 4 5 5 3" xfId="19875"/>
    <cellStyle name="Percent 2 4 5 5 3 2" xfId="19876"/>
    <cellStyle name="Percent 2 4 5 5 3 3" xfId="19877"/>
    <cellStyle name="Percent 2 4 5 5 3 4" xfId="19878"/>
    <cellStyle name="Percent 2 4 5 5 4" xfId="19879"/>
    <cellStyle name="Percent 2 4 5 5 5" xfId="19880"/>
    <cellStyle name="Percent 2 4 5 5 6" xfId="19881"/>
    <cellStyle name="Percent 2 4 5 6" xfId="19882"/>
    <cellStyle name="Percent 2 4 5 6 2" xfId="19883"/>
    <cellStyle name="Percent 2 4 5 6 3" xfId="19884"/>
    <cellStyle name="Percent 2 4 5 6 4" xfId="19885"/>
    <cellStyle name="Percent 2 4 5 7" xfId="19886"/>
    <cellStyle name="Percent 2 4 5 7 2" xfId="19887"/>
    <cellStyle name="Percent 2 4 5 7 3" xfId="19888"/>
    <cellStyle name="Percent 2 4 5 7 4" xfId="19889"/>
    <cellStyle name="Percent 2 4 5 8" xfId="19890"/>
    <cellStyle name="Percent 2 4 5 9" xfId="19891"/>
    <cellStyle name="Percent 2 4 6" xfId="19892"/>
    <cellStyle name="Percent 2 4 6 2" xfId="19893"/>
    <cellStyle name="Percent 2 4 6 2 2" xfId="19894"/>
    <cellStyle name="Percent 2 4 6 2 2 2" xfId="19895"/>
    <cellStyle name="Percent 2 4 6 2 2 3" xfId="19896"/>
    <cellStyle name="Percent 2 4 6 2 2 4" xfId="19897"/>
    <cellStyle name="Percent 2 4 6 2 3" xfId="19898"/>
    <cellStyle name="Percent 2 4 6 2 3 2" xfId="19899"/>
    <cellStyle name="Percent 2 4 6 2 3 3" xfId="19900"/>
    <cellStyle name="Percent 2 4 6 2 3 4" xfId="19901"/>
    <cellStyle name="Percent 2 4 6 2 4" xfId="19902"/>
    <cellStyle name="Percent 2 4 6 2 5" xfId="19903"/>
    <cellStyle name="Percent 2 4 6 2 6" xfId="19904"/>
    <cellStyle name="Percent 2 4 6 3" xfId="19905"/>
    <cellStyle name="Percent 2 4 6 3 2" xfId="19906"/>
    <cellStyle name="Percent 2 4 6 3 2 2" xfId="19907"/>
    <cellStyle name="Percent 2 4 6 3 2 3" xfId="19908"/>
    <cellStyle name="Percent 2 4 6 3 2 4" xfId="19909"/>
    <cellStyle name="Percent 2 4 6 3 3" xfId="19910"/>
    <cellStyle name="Percent 2 4 6 3 3 2" xfId="19911"/>
    <cellStyle name="Percent 2 4 6 3 3 3" xfId="19912"/>
    <cellStyle name="Percent 2 4 6 3 3 4" xfId="19913"/>
    <cellStyle name="Percent 2 4 6 3 4" xfId="19914"/>
    <cellStyle name="Percent 2 4 6 3 5" xfId="19915"/>
    <cellStyle name="Percent 2 4 6 3 6" xfId="19916"/>
    <cellStyle name="Percent 2 4 6 4" xfId="19917"/>
    <cellStyle name="Percent 2 4 6 4 2" xfId="19918"/>
    <cellStyle name="Percent 2 4 6 4 3" xfId="19919"/>
    <cellStyle name="Percent 2 4 6 4 4" xfId="19920"/>
    <cellStyle name="Percent 2 4 6 5" xfId="19921"/>
    <cellStyle name="Percent 2 4 6 5 2" xfId="19922"/>
    <cellStyle name="Percent 2 4 6 5 3" xfId="19923"/>
    <cellStyle name="Percent 2 4 6 5 4" xfId="19924"/>
    <cellStyle name="Percent 2 4 6 6" xfId="19925"/>
    <cellStyle name="Percent 2 4 6 7" xfId="19926"/>
    <cellStyle name="Percent 2 4 6 8" xfId="19927"/>
    <cellStyle name="Percent 2 4 7" xfId="19928"/>
    <cellStyle name="Percent 2 4 7 2" xfId="19929"/>
    <cellStyle name="Percent 2 4 7 2 2" xfId="19930"/>
    <cellStyle name="Percent 2 4 7 2 2 2" xfId="19931"/>
    <cellStyle name="Percent 2 4 7 2 2 3" xfId="19932"/>
    <cellStyle name="Percent 2 4 7 2 2 4" xfId="19933"/>
    <cellStyle name="Percent 2 4 7 2 3" xfId="19934"/>
    <cellStyle name="Percent 2 4 7 2 3 2" xfId="19935"/>
    <cellStyle name="Percent 2 4 7 2 3 3" xfId="19936"/>
    <cellStyle name="Percent 2 4 7 2 3 4" xfId="19937"/>
    <cellStyle name="Percent 2 4 7 2 4" xfId="19938"/>
    <cellStyle name="Percent 2 4 7 2 5" xfId="19939"/>
    <cellStyle name="Percent 2 4 7 2 6" xfId="19940"/>
    <cellStyle name="Percent 2 4 7 3" xfId="19941"/>
    <cellStyle name="Percent 2 4 7 3 2" xfId="19942"/>
    <cellStyle name="Percent 2 4 7 3 2 2" xfId="19943"/>
    <cellStyle name="Percent 2 4 7 3 2 3" xfId="19944"/>
    <cellStyle name="Percent 2 4 7 3 2 4" xfId="19945"/>
    <cellStyle name="Percent 2 4 7 3 3" xfId="19946"/>
    <cellStyle name="Percent 2 4 7 3 3 2" xfId="19947"/>
    <cellStyle name="Percent 2 4 7 3 3 3" xfId="19948"/>
    <cellStyle name="Percent 2 4 7 3 3 4" xfId="19949"/>
    <cellStyle name="Percent 2 4 7 3 4" xfId="19950"/>
    <cellStyle name="Percent 2 4 7 3 5" xfId="19951"/>
    <cellStyle name="Percent 2 4 7 3 6" xfId="19952"/>
    <cellStyle name="Percent 2 4 7 4" xfId="19953"/>
    <cellStyle name="Percent 2 4 7 4 2" xfId="19954"/>
    <cellStyle name="Percent 2 4 7 4 3" xfId="19955"/>
    <cellStyle name="Percent 2 4 7 4 4" xfId="19956"/>
    <cellStyle name="Percent 2 4 7 5" xfId="19957"/>
    <cellStyle name="Percent 2 4 7 5 2" xfId="19958"/>
    <cellStyle name="Percent 2 4 7 5 3" xfId="19959"/>
    <cellStyle name="Percent 2 4 7 5 4" xfId="19960"/>
    <cellStyle name="Percent 2 4 7 6" xfId="19961"/>
    <cellStyle name="Percent 2 4 7 7" xfId="19962"/>
    <cellStyle name="Percent 2 4 7 8" xfId="19963"/>
    <cellStyle name="Percent 2 4 8" xfId="19964"/>
    <cellStyle name="Percent 2 4 8 2" xfId="19965"/>
    <cellStyle name="Percent 2 4 8 2 2" xfId="19966"/>
    <cellStyle name="Percent 2 4 8 2 2 2" xfId="19967"/>
    <cellStyle name="Percent 2 4 8 2 2 3" xfId="19968"/>
    <cellStyle name="Percent 2 4 8 2 2 4" xfId="19969"/>
    <cellStyle name="Percent 2 4 8 2 3" xfId="19970"/>
    <cellStyle name="Percent 2 4 8 2 3 2" xfId="19971"/>
    <cellStyle name="Percent 2 4 8 2 3 3" xfId="19972"/>
    <cellStyle name="Percent 2 4 8 2 3 4" xfId="19973"/>
    <cellStyle name="Percent 2 4 8 2 4" xfId="19974"/>
    <cellStyle name="Percent 2 4 8 2 5" xfId="19975"/>
    <cellStyle name="Percent 2 4 8 2 6" xfId="19976"/>
    <cellStyle name="Percent 2 4 8 3" xfId="19977"/>
    <cellStyle name="Percent 2 4 8 3 2" xfId="19978"/>
    <cellStyle name="Percent 2 4 8 3 2 2" xfId="19979"/>
    <cellStyle name="Percent 2 4 8 3 2 3" xfId="19980"/>
    <cellStyle name="Percent 2 4 8 3 2 4" xfId="19981"/>
    <cellStyle name="Percent 2 4 8 3 3" xfId="19982"/>
    <cellStyle name="Percent 2 4 8 3 3 2" xfId="19983"/>
    <cellStyle name="Percent 2 4 8 3 3 3" xfId="19984"/>
    <cellStyle name="Percent 2 4 8 3 3 4" xfId="19985"/>
    <cellStyle name="Percent 2 4 8 3 4" xfId="19986"/>
    <cellStyle name="Percent 2 4 8 3 5" xfId="19987"/>
    <cellStyle name="Percent 2 4 8 3 6" xfId="19988"/>
    <cellStyle name="Percent 2 4 8 4" xfId="19989"/>
    <cellStyle name="Percent 2 4 8 4 2" xfId="19990"/>
    <cellStyle name="Percent 2 4 8 4 3" xfId="19991"/>
    <cellStyle name="Percent 2 4 8 4 4" xfId="19992"/>
    <cellStyle name="Percent 2 4 8 5" xfId="19993"/>
    <cellStyle name="Percent 2 4 8 5 2" xfId="19994"/>
    <cellStyle name="Percent 2 4 8 5 3" xfId="19995"/>
    <cellStyle name="Percent 2 4 8 5 4" xfId="19996"/>
    <cellStyle name="Percent 2 4 8 6" xfId="19997"/>
    <cellStyle name="Percent 2 4 8 7" xfId="19998"/>
    <cellStyle name="Percent 2 4 8 8" xfId="19999"/>
    <cellStyle name="Percent 2 4 9" xfId="20000"/>
    <cellStyle name="Percent 2 4 9 2" xfId="20001"/>
    <cellStyle name="Percent 2 4 9 2 2" xfId="20002"/>
    <cellStyle name="Percent 2 4 9 2 3" xfId="20003"/>
    <cellStyle name="Percent 2 4 9 2 4" xfId="20004"/>
    <cellStyle name="Percent 2 4 9 3" xfId="20005"/>
    <cellStyle name="Percent 2 4 9 3 2" xfId="20006"/>
    <cellStyle name="Percent 2 4 9 3 3" xfId="20007"/>
    <cellStyle name="Percent 2 4 9 3 4" xfId="20008"/>
    <cellStyle name="Percent 2 4 9 4" xfId="20009"/>
    <cellStyle name="Percent 2 4 9 5" xfId="20010"/>
    <cellStyle name="Percent 2 4 9 6" xfId="20011"/>
    <cellStyle name="Percent 2 5" xfId="20012"/>
    <cellStyle name="Percent 2 5 10" xfId="20013"/>
    <cellStyle name="Percent 2 5 10 2" xfId="20014"/>
    <cellStyle name="Percent 2 5 10 3" xfId="20015"/>
    <cellStyle name="Percent 2 5 10 4" xfId="20016"/>
    <cellStyle name="Percent 2 5 11" xfId="20017"/>
    <cellStyle name="Percent 2 5 11 2" xfId="20018"/>
    <cellStyle name="Percent 2 5 11 3" xfId="20019"/>
    <cellStyle name="Percent 2 5 11 4" xfId="20020"/>
    <cellStyle name="Percent 2 5 12" xfId="20021"/>
    <cellStyle name="Percent 2 5 12 2" xfId="20022"/>
    <cellStyle name="Percent 2 5 12 3" xfId="20023"/>
    <cellStyle name="Percent 2 5 12 4" xfId="20024"/>
    <cellStyle name="Percent 2 5 13" xfId="20025"/>
    <cellStyle name="Percent 2 5 14" xfId="20026"/>
    <cellStyle name="Percent 2 5 15" xfId="20027"/>
    <cellStyle name="Percent 2 5 16" xfId="20028"/>
    <cellStyle name="Percent 2 5 17" xfId="20029"/>
    <cellStyle name="Percent 2 5 2" xfId="20030"/>
    <cellStyle name="Percent 2 5 2 10" xfId="20031"/>
    <cellStyle name="Percent 2 5 2 10 2" xfId="20032"/>
    <cellStyle name="Percent 2 5 2 10 3" xfId="20033"/>
    <cellStyle name="Percent 2 5 2 10 4" xfId="20034"/>
    <cellStyle name="Percent 2 5 2 11" xfId="20035"/>
    <cellStyle name="Percent 2 5 2 12" xfId="20036"/>
    <cellStyle name="Percent 2 5 2 13" xfId="20037"/>
    <cellStyle name="Percent 2 5 2 2" xfId="20038"/>
    <cellStyle name="Percent 2 5 2 2 10" xfId="20039"/>
    <cellStyle name="Percent 2 5 2 2 11" xfId="20040"/>
    <cellStyle name="Percent 2 5 2 2 12" xfId="20041"/>
    <cellStyle name="Percent 2 5 2 2 2" xfId="20042"/>
    <cellStyle name="Percent 2 5 2 2 2 10" xfId="20043"/>
    <cellStyle name="Percent 2 5 2 2 2 2" xfId="20044"/>
    <cellStyle name="Percent 2 5 2 2 2 2 2" xfId="20045"/>
    <cellStyle name="Percent 2 5 2 2 2 2 2 2" xfId="20046"/>
    <cellStyle name="Percent 2 5 2 2 2 2 2 2 2" xfId="20047"/>
    <cellStyle name="Percent 2 5 2 2 2 2 2 2 3" xfId="20048"/>
    <cellStyle name="Percent 2 5 2 2 2 2 2 2 4" xfId="20049"/>
    <cellStyle name="Percent 2 5 2 2 2 2 2 3" xfId="20050"/>
    <cellStyle name="Percent 2 5 2 2 2 2 2 3 2" xfId="20051"/>
    <cellStyle name="Percent 2 5 2 2 2 2 2 3 3" xfId="20052"/>
    <cellStyle name="Percent 2 5 2 2 2 2 2 3 4" xfId="20053"/>
    <cellStyle name="Percent 2 5 2 2 2 2 2 4" xfId="20054"/>
    <cellStyle name="Percent 2 5 2 2 2 2 2 5" xfId="20055"/>
    <cellStyle name="Percent 2 5 2 2 2 2 2 6" xfId="20056"/>
    <cellStyle name="Percent 2 5 2 2 2 2 3" xfId="20057"/>
    <cellStyle name="Percent 2 5 2 2 2 2 3 2" xfId="20058"/>
    <cellStyle name="Percent 2 5 2 2 2 2 3 2 2" xfId="20059"/>
    <cellStyle name="Percent 2 5 2 2 2 2 3 2 3" xfId="20060"/>
    <cellStyle name="Percent 2 5 2 2 2 2 3 2 4" xfId="20061"/>
    <cellStyle name="Percent 2 5 2 2 2 2 3 3" xfId="20062"/>
    <cellStyle name="Percent 2 5 2 2 2 2 3 3 2" xfId="20063"/>
    <cellStyle name="Percent 2 5 2 2 2 2 3 3 3" xfId="20064"/>
    <cellStyle name="Percent 2 5 2 2 2 2 3 3 4" xfId="20065"/>
    <cellStyle name="Percent 2 5 2 2 2 2 3 4" xfId="20066"/>
    <cellStyle name="Percent 2 5 2 2 2 2 3 5" xfId="20067"/>
    <cellStyle name="Percent 2 5 2 2 2 2 3 6" xfId="20068"/>
    <cellStyle name="Percent 2 5 2 2 2 2 4" xfId="20069"/>
    <cellStyle name="Percent 2 5 2 2 2 2 4 2" xfId="20070"/>
    <cellStyle name="Percent 2 5 2 2 2 2 4 3" xfId="20071"/>
    <cellStyle name="Percent 2 5 2 2 2 2 4 4" xfId="20072"/>
    <cellStyle name="Percent 2 5 2 2 2 2 5" xfId="20073"/>
    <cellStyle name="Percent 2 5 2 2 2 2 5 2" xfId="20074"/>
    <cellStyle name="Percent 2 5 2 2 2 2 5 3" xfId="20075"/>
    <cellStyle name="Percent 2 5 2 2 2 2 5 4" xfId="20076"/>
    <cellStyle name="Percent 2 5 2 2 2 2 6" xfId="20077"/>
    <cellStyle name="Percent 2 5 2 2 2 2 7" xfId="20078"/>
    <cellStyle name="Percent 2 5 2 2 2 2 8" xfId="20079"/>
    <cellStyle name="Percent 2 5 2 2 2 3" xfId="20080"/>
    <cellStyle name="Percent 2 5 2 2 2 3 2" xfId="20081"/>
    <cellStyle name="Percent 2 5 2 2 2 3 2 2" xfId="20082"/>
    <cellStyle name="Percent 2 5 2 2 2 3 2 2 2" xfId="20083"/>
    <cellStyle name="Percent 2 5 2 2 2 3 2 2 3" xfId="20084"/>
    <cellStyle name="Percent 2 5 2 2 2 3 2 2 4" xfId="20085"/>
    <cellStyle name="Percent 2 5 2 2 2 3 2 3" xfId="20086"/>
    <cellStyle name="Percent 2 5 2 2 2 3 2 3 2" xfId="20087"/>
    <cellStyle name="Percent 2 5 2 2 2 3 2 3 3" xfId="20088"/>
    <cellStyle name="Percent 2 5 2 2 2 3 2 3 4" xfId="20089"/>
    <cellStyle name="Percent 2 5 2 2 2 3 2 4" xfId="20090"/>
    <cellStyle name="Percent 2 5 2 2 2 3 2 5" xfId="20091"/>
    <cellStyle name="Percent 2 5 2 2 2 3 2 6" xfId="20092"/>
    <cellStyle name="Percent 2 5 2 2 2 3 3" xfId="20093"/>
    <cellStyle name="Percent 2 5 2 2 2 3 3 2" xfId="20094"/>
    <cellStyle name="Percent 2 5 2 2 2 3 3 2 2" xfId="20095"/>
    <cellStyle name="Percent 2 5 2 2 2 3 3 2 3" xfId="20096"/>
    <cellStyle name="Percent 2 5 2 2 2 3 3 2 4" xfId="20097"/>
    <cellStyle name="Percent 2 5 2 2 2 3 3 3" xfId="20098"/>
    <cellStyle name="Percent 2 5 2 2 2 3 3 3 2" xfId="20099"/>
    <cellStyle name="Percent 2 5 2 2 2 3 3 3 3" xfId="20100"/>
    <cellStyle name="Percent 2 5 2 2 2 3 3 3 4" xfId="20101"/>
    <cellStyle name="Percent 2 5 2 2 2 3 3 4" xfId="20102"/>
    <cellStyle name="Percent 2 5 2 2 2 3 3 5" xfId="20103"/>
    <cellStyle name="Percent 2 5 2 2 2 3 3 6" xfId="20104"/>
    <cellStyle name="Percent 2 5 2 2 2 3 4" xfId="20105"/>
    <cellStyle name="Percent 2 5 2 2 2 3 4 2" xfId="20106"/>
    <cellStyle name="Percent 2 5 2 2 2 3 4 3" xfId="20107"/>
    <cellStyle name="Percent 2 5 2 2 2 3 4 4" xfId="20108"/>
    <cellStyle name="Percent 2 5 2 2 2 3 5" xfId="20109"/>
    <cellStyle name="Percent 2 5 2 2 2 3 5 2" xfId="20110"/>
    <cellStyle name="Percent 2 5 2 2 2 3 5 3" xfId="20111"/>
    <cellStyle name="Percent 2 5 2 2 2 3 5 4" xfId="20112"/>
    <cellStyle name="Percent 2 5 2 2 2 3 6" xfId="20113"/>
    <cellStyle name="Percent 2 5 2 2 2 3 7" xfId="20114"/>
    <cellStyle name="Percent 2 5 2 2 2 3 8" xfId="20115"/>
    <cellStyle name="Percent 2 5 2 2 2 4" xfId="20116"/>
    <cellStyle name="Percent 2 5 2 2 2 4 2" xfId="20117"/>
    <cellStyle name="Percent 2 5 2 2 2 4 2 2" xfId="20118"/>
    <cellStyle name="Percent 2 5 2 2 2 4 2 3" xfId="20119"/>
    <cellStyle name="Percent 2 5 2 2 2 4 2 4" xfId="20120"/>
    <cellStyle name="Percent 2 5 2 2 2 4 3" xfId="20121"/>
    <cellStyle name="Percent 2 5 2 2 2 4 3 2" xfId="20122"/>
    <cellStyle name="Percent 2 5 2 2 2 4 3 3" xfId="20123"/>
    <cellStyle name="Percent 2 5 2 2 2 4 3 4" xfId="20124"/>
    <cellStyle name="Percent 2 5 2 2 2 4 4" xfId="20125"/>
    <cellStyle name="Percent 2 5 2 2 2 4 5" xfId="20126"/>
    <cellStyle name="Percent 2 5 2 2 2 4 6" xfId="20127"/>
    <cellStyle name="Percent 2 5 2 2 2 5" xfId="20128"/>
    <cellStyle name="Percent 2 5 2 2 2 5 2" xfId="20129"/>
    <cellStyle name="Percent 2 5 2 2 2 5 2 2" xfId="20130"/>
    <cellStyle name="Percent 2 5 2 2 2 5 2 3" xfId="20131"/>
    <cellStyle name="Percent 2 5 2 2 2 5 2 4" xfId="20132"/>
    <cellStyle name="Percent 2 5 2 2 2 5 3" xfId="20133"/>
    <cellStyle name="Percent 2 5 2 2 2 5 3 2" xfId="20134"/>
    <cellStyle name="Percent 2 5 2 2 2 5 3 3" xfId="20135"/>
    <cellStyle name="Percent 2 5 2 2 2 5 3 4" xfId="20136"/>
    <cellStyle name="Percent 2 5 2 2 2 5 4" xfId="20137"/>
    <cellStyle name="Percent 2 5 2 2 2 5 5" xfId="20138"/>
    <cellStyle name="Percent 2 5 2 2 2 5 6" xfId="20139"/>
    <cellStyle name="Percent 2 5 2 2 2 6" xfId="20140"/>
    <cellStyle name="Percent 2 5 2 2 2 6 2" xfId="20141"/>
    <cellStyle name="Percent 2 5 2 2 2 6 3" xfId="20142"/>
    <cellStyle name="Percent 2 5 2 2 2 6 4" xfId="20143"/>
    <cellStyle name="Percent 2 5 2 2 2 7" xfId="20144"/>
    <cellStyle name="Percent 2 5 2 2 2 7 2" xfId="20145"/>
    <cellStyle name="Percent 2 5 2 2 2 7 3" xfId="20146"/>
    <cellStyle name="Percent 2 5 2 2 2 7 4" xfId="20147"/>
    <cellStyle name="Percent 2 5 2 2 2 8" xfId="20148"/>
    <cellStyle name="Percent 2 5 2 2 2 9" xfId="20149"/>
    <cellStyle name="Percent 2 5 2 2 3" xfId="20150"/>
    <cellStyle name="Percent 2 5 2 2 3 2" xfId="20151"/>
    <cellStyle name="Percent 2 5 2 2 3 2 2" xfId="20152"/>
    <cellStyle name="Percent 2 5 2 2 3 2 2 2" xfId="20153"/>
    <cellStyle name="Percent 2 5 2 2 3 2 2 3" xfId="20154"/>
    <cellStyle name="Percent 2 5 2 2 3 2 2 4" xfId="20155"/>
    <cellStyle name="Percent 2 5 2 2 3 2 3" xfId="20156"/>
    <cellStyle name="Percent 2 5 2 2 3 2 3 2" xfId="20157"/>
    <cellStyle name="Percent 2 5 2 2 3 2 3 3" xfId="20158"/>
    <cellStyle name="Percent 2 5 2 2 3 2 3 4" xfId="20159"/>
    <cellStyle name="Percent 2 5 2 2 3 2 4" xfId="20160"/>
    <cellStyle name="Percent 2 5 2 2 3 2 5" xfId="20161"/>
    <cellStyle name="Percent 2 5 2 2 3 2 6" xfId="20162"/>
    <cellStyle name="Percent 2 5 2 2 3 3" xfId="20163"/>
    <cellStyle name="Percent 2 5 2 2 3 3 2" xfId="20164"/>
    <cellStyle name="Percent 2 5 2 2 3 3 2 2" xfId="20165"/>
    <cellStyle name="Percent 2 5 2 2 3 3 2 3" xfId="20166"/>
    <cellStyle name="Percent 2 5 2 2 3 3 2 4" xfId="20167"/>
    <cellStyle name="Percent 2 5 2 2 3 3 3" xfId="20168"/>
    <cellStyle name="Percent 2 5 2 2 3 3 3 2" xfId="20169"/>
    <cellStyle name="Percent 2 5 2 2 3 3 3 3" xfId="20170"/>
    <cellStyle name="Percent 2 5 2 2 3 3 3 4" xfId="20171"/>
    <cellStyle name="Percent 2 5 2 2 3 3 4" xfId="20172"/>
    <cellStyle name="Percent 2 5 2 2 3 3 5" xfId="20173"/>
    <cellStyle name="Percent 2 5 2 2 3 3 6" xfId="20174"/>
    <cellStyle name="Percent 2 5 2 2 3 4" xfId="20175"/>
    <cellStyle name="Percent 2 5 2 2 3 4 2" xfId="20176"/>
    <cellStyle name="Percent 2 5 2 2 3 4 3" xfId="20177"/>
    <cellStyle name="Percent 2 5 2 2 3 4 4" xfId="20178"/>
    <cellStyle name="Percent 2 5 2 2 3 5" xfId="20179"/>
    <cellStyle name="Percent 2 5 2 2 3 5 2" xfId="20180"/>
    <cellStyle name="Percent 2 5 2 2 3 5 3" xfId="20181"/>
    <cellStyle name="Percent 2 5 2 2 3 5 4" xfId="20182"/>
    <cellStyle name="Percent 2 5 2 2 3 6" xfId="20183"/>
    <cellStyle name="Percent 2 5 2 2 3 7" xfId="20184"/>
    <cellStyle name="Percent 2 5 2 2 3 8" xfId="20185"/>
    <cellStyle name="Percent 2 5 2 2 4" xfId="20186"/>
    <cellStyle name="Percent 2 5 2 2 4 2" xfId="20187"/>
    <cellStyle name="Percent 2 5 2 2 4 2 2" xfId="20188"/>
    <cellStyle name="Percent 2 5 2 2 4 2 2 2" xfId="20189"/>
    <cellStyle name="Percent 2 5 2 2 4 2 2 3" xfId="20190"/>
    <cellStyle name="Percent 2 5 2 2 4 2 2 4" xfId="20191"/>
    <cellStyle name="Percent 2 5 2 2 4 2 3" xfId="20192"/>
    <cellStyle name="Percent 2 5 2 2 4 2 3 2" xfId="20193"/>
    <cellStyle name="Percent 2 5 2 2 4 2 3 3" xfId="20194"/>
    <cellStyle name="Percent 2 5 2 2 4 2 3 4" xfId="20195"/>
    <cellStyle name="Percent 2 5 2 2 4 2 4" xfId="20196"/>
    <cellStyle name="Percent 2 5 2 2 4 2 5" xfId="20197"/>
    <cellStyle name="Percent 2 5 2 2 4 2 6" xfId="20198"/>
    <cellStyle name="Percent 2 5 2 2 4 3" xfId="20199"/>
    <cellStyle name="Percent 2 5 2 2 4 3 2" xfId="20200"/>
    <cellStyle name="Percent 2 5 2 2 4 3 2 2" xfId="20201"/>
    <cellStyle name="Percent 2 5 2 2 4 3 2 3" xfId="20202"/>
    <cellStyle name="Percent 2 5 2 2 4 3 2 4" xfId="20203"/>
    <cellStyle name="Percent 2 5 2 2 4 3 3" xfId="20204"/>
    <cellStyle name="Percent 2 5 2 2 4 3 3 2" xfId="20205"/>
    <cellStyle name="Percent 2 5 2 2 4 3 3 3" xfId="20206"/>
    <cellStyle name="Percent 2 5 2 2 4 3 3 4" xfId="20207"/>
    <cellStyle name="Percent 2 5 2 2 4 3 4" xfId="20208"/>
    <cellStyle name="Percent 2 5 2 2 4 3 5" xfId="20209"/>
    <cellStyle name="Percent 2 5 2 2 4 3 6" xfId="20210"/>
    <cellStyle name="Percent 2 5 2 2 4 4" xfId="20211"/>
    <cellStyle name="Percent 2 5 2 2 4 4 2" xfId="20212"/>
    <cellStyle name="Percent 2 5 2 2 4 4 3" xfId="20213"/>
    <cellStyle name="Percent 2 5 2 2 4 4 4" xfId="20214"/>
    <cellStyle name="Percent 2 5 2 2 4 5" xfId="20215"/>
    <cellStyle name="Percent 2 5 2 2 4 5 2" xfId="20216"/>
    <cellStyle name="Percent 2 5 2 2 4 5 3" xfId="20217"/>
    <cellStyle name="Percent 2 5 2 2 4 5 4" xfId="20218"/>
    <cellStyle name="Percent 2 5 2 2 4 6" xfId="20219"/>
    <cellStyle name="Percent 2 5 2 2 4 7" xfId="20220"/>
    <cellStyle name="Percent 2 5 2 2 4 8" xfId="20221"/>
    <cellStyle name="Percent 2 5 2 2 5" xfId="20222"/>
    <cellStyle name="Percent 2 5 2 2 5 2" xfId="20223"/>
    <cellStyle name="Percent 2 5 2 2 5 2 2" xfId="20224"/>
    <cellStyle name="Percent 2 5 2 2 5 2 2 2" xfId="20225"/>
    <cellStyle name="Percent 2 5 2 2 5 2 2 3" xfId="20226"/>
    <cellStyle name="Percent 2 5 2 2 5 2 2 4" xfId="20227"/>
    <cellStyle name="Percent 2 5 2 2 5 2 3" xfId="20228"/>
    <cellStyle name="Percent 2 5 2 2 5 2 3 2" xfId="20229"/>
    <cellStyle name="Percent 2 5 2 2 5 2 3 3" xfId="20230"/>
    <cellStyle name="Percent 2 5 2 2 5 2 3 4" xfId="20231"/>
    <cellStyle name="Percent 2 5 2 2 5 2 4" xfId="20232"/>
    <cellStyle name="Percent 2 5 2 2 5 2 5" xfId="20233"/>
    <cellStyle name="Percent 2 5 2 2 5 2 6" xfId="20234"/>
    <cellStyle name="Percent 2 5 2 2 5 3" xfId="20235"/>
    <cellStyle name="Percent 2 5 2 2 5 3 2" xfId="20236"/>
    <cellStyle name="Percent 2 5 2 2 5 3 2 2" xfId="20237"/>
    <cellStyle name="Percent 2 5 2 2 5 3 2 3" xfId="20238"/>
    <cellStyle name="Percent 2 5 2 2 5 3 2 4" xfId="20239"/>
    <cellStyle name="Percent 2 5 2 2 5 3 3" xfId="20240"/>
    <cellStyle name="Percent 2 5 2 2 5 3 3 2" xfId="20241"/>
    <cellStyle name="Percent 2 5 2 2 5 3 3 3" xfId="20242"/>
    <cellStyle name="Percent 2 5 2 2 5 3 3 4" xfId="20243"/>
    <cellStyle name="Percent 2 5 2 2 5 3 4" xfId="20244"/>
    <cellStyle name="Percent 2 5 2 2 5 3 5" xfId="20245"/>
    <cellStyle name="Percent 2 5 2 2 5 3 6" xfId="20246"/>
    <cellStyle name="Percent 2 5 2 2 5 4" xfId="20247"/>
    <cellStyle name="Percent 2 5 2 2 5 4 2" xfId="20248"/>
    <cellStyle name="Percent 2 5 2 2 5 4 3" xfId="20249"/>
    <cellStyle name="Percent 2 5 2 2 5 4 4" xfId="20250"/>
    <cellStyle name="Percent 2 5 2 2 5 5" xfId="20251"/>
    <cellStyle name="Percent 2 5 2 2 5 5 2" xfId="20252"/>
    <cellStyle name="Percent 2 5 2 2 5 5 3" xfId="20253"/>
    <cellStyle name="Percent 2 5 2 2 5 5 4" xfId="20254"/>
    <cellStyle name="Percent 2 5 2 2 5 6" xfId="20255"/>
    <cellStyle name="Percent 2 5 2 2 5 7" xfId="20256"/>
    <cellStyle name="Percent 2 5 2 2 5 8" xfId="20257"/>
    <cellStyle name="Percent 2 5 2 2 6" xfId="20258"/>
    <cellStyle name="Percent 2 5 2 2 6 2" xfId="20259"/>
    <cellStyle name="Percent 2 5 2 2 6 2 2" xfId="20260"/>
    <cellStyle name="Percent 2 5 2 2 6 2 3" xfId="20261"/>
    <cellStyle name="Percent 2 5 2 2 6 2 4" xfId="20262"/>
    <cellStyle name="Percent 2 5 2 2 6 3" xfId="20263"/>
    <cellStyle name="Percent 2 5 2 2 6 3 2" xfId="20264"/>
    <cellStyle name="Percent 2 5 2 2 6 3 3" xfId="20265"/>
    <cellStyle name="Percent 2 5 2 2 6 3 4" xfId="20266"/>
    <cellStyle name="Percent 2 5 2 2 6 4" xfId="20267"/>
    <cellStyle name="Percent 2 5 2 2 6 5" xfId="20268"/>
    <cellStyle name="Percent 2 5 2 2 6 6" xfId="20269"/>
    <cellStyle name="Percent 2 5 2 2 7" xfId="20270"/>
    <cellStyle name="Percent 2 5 2 2 7 2" xfId="20271"/>
    <cellStyle name="Percent 2 5 2 2 7 2 2" xfId="20272"/>
    <cellStyle name="Percent 2 5 2 2 7 2 3" xfId="20273"/>
    <cellStyle name="Percent 2 5 2 2 7 2 4" xfId="20274"/>
    <cellStyle name="Percent 2 5 2 2 7 3" xfId="20275"/>
    <cellStyle name="Percent 2 5 2 2 7 3 2" xfId="20276"/>
    <cellStyle name="Percent 2 5 2 2 7 3 3" xfId="20277"/>
    <cellStyle name="Percent 2 5 2 2 7 3 4" xfId="20278"/>
    <cellStyle name="Percent 2 5 2 2 7 4" xfId="20279"/>
    <cellStyle name="Percent 2 5 2 2 7 5" xfId="20280"/>
    <cellStyle name="Percent 2 5 2 2 7 6" xfId="20281"/>
    <cellStyle name="Percent 2 5 2 2 8" xfId="20282"/>
    <cellStyle name="Percent 2 5 2 2 8 2" xfId="20283"/>
    <cellStyle name="Percent 2 5 2 2 8 3" xfId="20284"/>
    <cellStyle name="Percent 2 5 2 2 8 4" xfId="20285"/>
    <cellStyle name="Percent 2 5 2 2 9" xfId="20286"/>
    <cellStyle name="Percent 2 5 2 2 9 2" xfId="20287"/>
    <cellStyle name="Percent 2 5 2 2 9 3" xfId="20288"/>
    <cellStyle name="Percent 2 5 2 2 9 4" xfId="20289"/>
    <cellStyle name="Percent 2 5 2 3" xfId="20290"/>
    <cellStyle name="Percent 2 5 2 3 10" xfId="20291"/>
    <cellStyle name="Percent 2 5 2 3 2" xfId="20292"/>
    <cellStyle name="Percent 2 5 2 3 2 2" xfId="20293"/>
    <cellStyle name="Percent 2 5 2 3 2 2 2" xfId="20294"/>
    <cellStyle name="Percent 2 5 2 3 2 2 2 2" xfId="20295"/>
    <cellStyle name="Percent 2 5 2 3 2 2 2 3" xfId="20296"/>
    <cellStyle name="Percent 2 5 2 3 2 2 2 4" xfId="20297"/>
    <cellStyle name="Percent 2 5 2 3 2 2 3" xfId="20298"/>
    <cellStyle name="Percent 2 5 2 3 2 2 3 2" xfId="20299"/>
    <cellStyle name="Percent 2 5 2 3 2 2 3 3" xfId="20300"/>
    <cellStyle name="Percent 2 5 2 3 2 2 3 4" xfId="20301"/>
    <cellStyle name="Percent 2 5 2 3 2 2 4" xfId="20302"/>
    <cellStyle name="Percent 2 5 2 3 2 2 5" xfId="20303"/>
    <cellStyle name="Percent 2 5 2 3 2 2 6" xfId="20304"/>
    <cellStyle name="Percent 2 5 2 3 2 3" xfId="20305"/>
    <cellStyle name="Percent 2 5 2 3 2 3 2" xfId="20306"/>
    <cellStyle name="Percent 2 5 2 3 2 3 2 2" xfId="20307"/>
    <cellStyle name="Percent 2 5 2 3 2 3 2 3" xfId="20308"/>
    <cellStyle name="Percent 2 5 2 3 2 3 2 4" xfId="20309"/>
    <cellStyle name="Percent 2 5 2 3 2 3 3" xfId="20310"/>
    <cellStyle name="Percent 2 5 2 3 2 3 3 2" xfId="20311"/>
    <cellStyle name="Percent 2 5 2 3 2 3 3 3" xfId="20312"/>
    <cellStyle name="Percent 2 5 2 3 2 3 3 4" xfId="20313"/>
    <cellStyle name="Percent 2 5 2 3 2 3 4" xfId="20314"/>
    <cellStyle name="Percent 2 5 2 3 2 3 5" xfId="20315"/>
    <cellStyle name="Percent 2 5 2 3 2 3 6" xfId="20316"/>
    <cellStyle name="Percent 2 5 2 3 2 4" xfId="20317"/>
    <cellStyle name="Percent 2 5 2 3 2 4 2" xfId="20318"/>
    <cellStyle name="Percent 2 5 2 3 2 4 3" xfId="20319"/>
    <cellStyle name="Percent 2 5 2 3 2 4 4" xfId="20320"/>
    <cellStyle name="Percent 2 5 2 3 2 5" xfId="20321"/>
    <cellStyle name="Percent 2 5 2 3 2 5 2" xfId="20322"/>
    <cellStyle name="Percent 2 5 2 3 2 5 3" xfId="20323"/>
    <cellStyle name="Percent 2 5 2 3 2 5 4" xfId="20324"/>
    <cellStyle name="Percent 2 5 2 3 2 6" xfId="20325"/>
    <cellStyle name="Percent 2 5 2 3 2 7" xfId="20326"/>
    <cellStyle name="Percent 2 5 2 3 2 8" xfId="20327"/>
    <cellStyle name="Percent 2 5 2 3 3" xfId="20328"/>
    <cellStyle name="Percent 2 5 2 3 3 2" xfId="20329"/>
    <cellStyle name="Percent 2 5 2 3 3 2 2" xfId="20330"/>
    <cellStyle name="Percent 2 5 2 3 3 2 2 2" xfId="20331"/>
    <cellStyle name="Percent 2 5 2 3 3 2 2 3" xfId="20332"/>
    <cellStyle name="Percent 2 5 2 3 3 2 2 4" xfId="20333"/>
    <cellStyle name="Percent 2 5 2 3 3 2 3" xfId="20334"/>
    <cellStyle name="Percent 2 5 2 3 3 2 3 2" xfId="20335"/>
    <cellStyle name="Percent 2 5 2 3 3 2 3 3" xfId="20336"/>
    <cellStyle name="Percent 2 5 2 3 3 2 3 4" xfId="20337"/>
    <cellStyle name="Percent 2 5 2 3 3 2 4" xfId="20338"/>
    <cellStyle name="Percent 2 5 2 3 3 2 5" xfId="20339"/>
    <cellStyle name="Percent 2 5 2 3 3 2 6" xfId="20340"/>
    <cellStyle name="Percent 2 5 2 3 3 3" xfId="20341"/>
    <cellStyle name="Percent 2 5 2 3 3 3 2" xfId="20342"/>
    <cellStyle name="Percent 2 5 2 3 3 3 2 2" xfId="20343"/>
    <cellStyle name="Percent 2 5 2 3 3 3 2 3" xfId="20344"/>
    <cellStyle name="Percent 2 5 2 3 3 3 2 4" xfId="20345"/>
    <cellStyle name="Percent 2 5 2 3 3 3 3" xfId="20346"/>
    <cellStyle name="Percent 2 5 2 3 3 3 3 2" xfId="20347"/>
    <cellStyle name="Percent 2 5 2 3 3 3 3 3" xfId="20348"/>
    <cellStyle name="Percent 2 5 2 3 3 3 3 4" xfId="20349"/>
    <cellStyle name="Percent 2 5 2 3 3 3 4" xfId="20350"/>
    <cellStyle name="Percent 2 5 2 3 3 3 5" xfId="20351"/>
    <cellStyle name="Percent 2 5 2 3 3 3 6" xfId="20352"/>
    <cellStyle name="Percent 2 5 2 3 3 4" xfId="20353"/>
    <cellStyle name="Percent 2 5 2 3 3 4 2" xfId="20354"/>
    <cellStyle name="Percent 2 5 2 3 3 4 3" xfId="20355"/>
    <cellStyle name="Percent 2 5 2 3 3 4 4" xfId="20356"/>
    <cellStyle name="Percent 2 5 2 3 3 5" xfId="20357"/>
    <cellStyle name="Percent 2 5 2 3 3 5 2" xfId="20358"/>
    <cellStyle name="Percent 2 5 2 3 3 5 3" xfId="20359"/>
    <cellStyle name="Percent 2 5 2 3 3 5 4" xfId="20360"/>
    <cellStyle name="Percent 2 5 2 3 3 6" xfId="20361"/>
    <cellStyle name="Percent 2 5 2 3 3 7" xfId="20362"/>
    <cellStyle name="Percent 2 5 2 3 3 8" xfId="20363"/>
    <cellStyle name="Percent 2 5 2 3 4" xfId="20364"/>
    <cellStyle name="Percent 2 5 2 3 4 2" xfId="20365"/>
    <cellStyle name="Percent 2 5 2 3 4 2 2" xfId="20366"/>
    <cellStyle name="Percent 2 5 2 3 4 2 3" xfId="20367"/>
    <cellStyle name="Percent 2 5 2 3 4 2 4" xfId="20368"/>
    <cellStyle name="Percent 2 5 2 3 4 3" xfId="20369"/>
    <cellStyle name="Percent 2 5 2 3 4 3 2" xfId="20370"/>
    <cellStyle name="Percent 2 5 2 3 4 3 3" xfId="20371"/>
    <cellStyle name="Percent 2 5 2 3 4 3 4" xfId="20372"/>
    <cellStyle name="Percent 2 5 2 3 4 4" xfId="20373"/>
    <cellStyle name="Percent 2 5 2 3 4 5" xfId="20374"/>
    <cellStyle name="Percent 2 5 2 3 4 6" xfId="20375"/>
    <cellStyle name="Percent 2 5 2 3 5" xfId="20376"/>
    <cellStyle name="Percent 2 5 2 3 5 2" xfId="20377"/>
    <cellStyle name="Percent 2 5 2 3 5 2 2" xfId="20378"/>
    <cellStyle name="Percent 2 5 2 3 5 2 3" xfId="20379"/>
    <cellStyle name="Percent 2 5 2 3 5 2 4" xfId="20380"/>
    <cellStyle name="Percent 2 5 2 3 5 3" xfId="20381"/>
    <cellStyle name="Percent 2 5 2 3 5 3 2" xfId="20382"/>
    <cellStyle name="Percent 2 5 2 3 5 3 3" xfId="20383"/>
    <cellStyle name="Percent 2 5 2 3 5 3 4" xfId="20384"/>
    <cellStyle name="Percent 2 5 2 3 5 4" xfId="20385"/>
    <cellStyle name="Percent 2 5 2 3 5 5" xfId="20386"/>
    <cellStyle name="Percent 2 5 2 3 5 6" xfId="20387"/>
    <cellStyle name="Percent 2 5 2 3 6" xfId="20388"/>
    <cellStyle name="Percent 2 5 2 3 6 2" xfId="20389"/>
    <cellStyle name="Percent 2 5 2 3 6 3" xfId="20390"/>
    <cellStyle name="Percent 2 5 2 3 6 4" xfId="20391"/>
    <cellStyle name="Percent 2 5 2 3 7" xfId="20392"/>
    <cellStyle name="Percent 2 5 2 3 7 2" xfId="20393"/>
    <cellStyle name="Percent 2 5 2 3 7 3" xfId="20394"/>
    <cellStyle name="Percent 2 5 2 3 7 4" xfId="20395"/>
    <cellStyle name="Percent 2 5 2 3 8" xfId="20396"/>
    <cellStyle name="Percent 2 5 2 3 9" xfId="20397"/>
    <cellStyle name="Percent 2 5 2 4" xfId="20398"/>
    <cellStyle name="Percent 2 5 2 4 2" xfId="20399"/>
    <cellStyle name="Percent 2 5 2 4 2 2" xfId="20400"/>
    <cellStyle name="Percent 2 5 2 4 2 2 2" xfId="20401"/>
    <cellStyle name="Percent 2 5 2 4 2 2 3" xfId="20402"/>
    <cellStyle name="Percent 2 5 2 4 2 2 4" xfId="20403"/>
    <cellStyle name="Percent 2 5 2 4 2 3" xfId="20404"/>
    <cellStyle name="Percent 2 5 2 4 2 3 2" xfId="20405"/>
    <cellStyle name="Percent 2 5 2 4 2 3 3" xfId="20406"/>
    <cellStyle name="Percent 2 5 2 4 2 3 4" xfId="20407"/>
    <cellStyle name="Percent 2 5 2 4 2 4" xfId="20408"/>
    <cellStyle name="Percent 2 5 2 4 2 5" xfId="20409"/>
    <cellStyle name="Percent 2 5 2 4 2 6" xfId="20410"/>
    <cellStyle name="Percent 2 5 2 4 3" xfId="20411"/>
    <cellStyle name="Percent 2 5 2 4 3 2" xfId="20412"/>
    <cellStyle name="Percent 2 5 2 4 3 2 2" xfId="20413"/>
    <cellStyle name="Percent 2 5 2 4 3 2 3" xfId="20414"/>
    <cellStyle name="Percent 2 5 2 4 3 2 4" xfId="20415"/>
    <cellStyle name="Percent 2 5 2 4 3 3" xfId="20416"/>
    <cellStyle name="Percent 2 5 2 4 3 3 2" xfId="20417"/>
    <cellStyle name="Percent 2 5 2 4 3 3 3" xfId="20418"/>
    <cellStyle name="Percent 2 5 2 4 3 3 4" xfId="20419"/>
    <cellStyle name="Percent 2 5 2 4 3 4" xfId="20420"/>
    <cellStyle name="Percent 2 5 2 4 3 5" xfId="20421"/>
    <cellStyle name="Percent 2 5 2 4 3 6" xfId="20422"/>
    <cellStyle name="Percent 2 5 2 4 4" xfId="20423"/>
    <cellStyle name="Percent 2 5 2 4 4 2" xfId="20424"/>
    <cellStyle name="Percent 2 5 2 4 4 3" xfId="20425"/>
    <cellStyle name="Percent 2 5 2 4 4 4" xfId="20426"/>
    <cellStyle name="Percent 2 5 2 4 5" xfId="20427"/>
    <cellStyle name="Percent 2 5 2 4 5 2" xfId="20428"/>
    <cellStyle name="Percent 2 5 2 4 5 3" xfId="20429"/>
    <cellStyle name="Percent 2 5 2 4 5 4" xfId="20430"/>
    <cellStyle name="Percent 2 5 2 4 6" xfId="20431"/>
    <cellStyle name="Percent 2 5 2 4 7" xfId="20432"/>
    <cellStyle name="Percent 2 5 2 4 8" xfId="20433"/>
    <cellStyle name="Percent 2 5 2 5" xfId="20434"/>
    <cellStyle name="Percent 2 5 2 5 2" xfId="20435"/>
    <cellStyle name="Percent 2 5 2 5 2 2" xfId="20436"/>
    <cellStyle name="Percent 2 5 2 5 2 2 2" xfId="20437"/>
    <cellStyle name="Percent 2 5 2 5 2 2 3" xfId="20438"/>
    <cellStyle name="Percent 2 5 2 5 2 2 4" xfId="20439"/>
    <cellStyle name="Percent 2 5 2 5 2 3" xfId="20440"/>
    <cellStyle name="Percent 2 5 2 5 2 3 2" xfId="20441"/>
    <cellStyle name="Percent 2 5 2 5 2 3 3" xfId="20442"/>
    <cellStyle name="Percent 2 5 2 5 2 3 4" xfId="20443"/>
    <cellStyle name="Percent 2 5 2 5 2 4" xfId="20444"/>
    <cellStyle name="Percent 2 5 2 5 2 5" xfId="20445"/>
    <cellStyle name="Percent 2 5 2 5 2 6" xfId="20446"/>
    <cellStyle name="Percent 2 5 2 5 3" xfId="20447"/>
    <cellStyle name="Percent 2 5 2 5 3 2" xfId="20448"/>
    <cellStyle name="Percent 2 5 2 5 3 2 2" xfId="20449"/>
    <cellStyle name="Percent 2 5 2 5 3 2 3" xfId="20450"/>
    <cellStyle name="Percent 2 5 2 5 3 2 4" xfId="20451"/>
    <cellStyle name="Percent 2 5 2 5 3 3" xfId="20452"/>
    <cellStyle name="Percent 2 5 2 5 3 3 2" xfId="20453"/>
    <cellStyle name="Percent 2 5 2 5 3 3 3" xfId="20454"/>
    <cellStyle name="Percent 2 5 2 5 3 3 4" xfId="20455"/>
    <cellStyle name="Percent 2 5 2 5 3 4" xfId="20456"/>
    <cellStyle name="Percent 2 5 2 5 3 5" xfId="20457"/>
    <cellStyle name="Percent 2 5 2 5 3 6" xfId="20458"/>
    <cellStyle name="Percent 2 5 2 5 4" xfId="20459"/>
    <cellStyle name="Percent 2 5 2 5 4 2" xfId="20460"/>
    <cellStyle name="Percent 2 5 2 5 4 3" xfId="20461"/>
    <cellStyle name="Percent 2 5 2 5 4 4" xfId="20462"/>
    <cellStyle name="Percent 2 5 2 5 5" xfId="20463"/>
    <cellStyle name="Percent 2 5 2 5 5 2" xfId="20464"/>
    <cellStyle name="Percent 2 5 2 5 5 3" xfId="20465"/>
    <cellStyle name="Percent 2 5 2 5 5 4" xfId="20466"/>
    <cellStyle name="Percent 2 5 2 5 6" xfId="20467"/>
    <cellStyle name="Percent 2 5 2 5 7" xfId="20468"/>
    <cellStyle name="Percent 2 5 2 5 8" xfId="20469"/>
    <cellStyle name="Percent 2 5 2 6" xfId="20470"/>
    <cellStyle name="Percent 2 5 2 6 2" xfId="20471"/>
    <cellStyle name="Percent 2 5 2 6 2 2" xfId="20472"/>
    <cellStyle name="Percent 2 5 2 6 2 2 2" xfId="20473"/>
    <cellStyle name="Percent 2 5 2 6 2 2 3" xfId="20474"/>
    <cellStyle name="Percent 2 5 2 6 2 2 4" xfId="20475"/>
    <cellStyle name="Percent 2 5 2 6 2 3" xfId="20476"/>
    <cellStyle name="Percent 2 5 2 6 2 3 2" xfId="20477"/>
    <cellStyle name="Percent 2 5 2 6 2 3 3" xfId="20478"/>
    <cellStyle name="Percent 2 5 2 6 2 3 4" xfId="20479"/>
    <cellStyle name="Percent 2 5 2 6 2 4" xfId="20480"/>
    <cellStyle name="Percent 2 5 2 6 2 5" xfId="20481"/>
    <cellStyle name="Percent 2 5 2 6 2 6" xfId="20482"/>
    <cellStyle name="Percent 2 5 2 6 3" xfId="20483"/>
    <cellStyle name="Percent 2 5 2 6 3 2" xfId="20484"/>
    <cellStyle name="Percent 2 5 2 6 3 2 2" xfId="20485"/>
    <cellStyle name="Percent 2 5 2 6 3 2 3" xfId="20486"/>
    <cellStyle name="Percent 2 5 2 6 3 2 4" xfId="20487"/>
    <cellStyle name="Percent 2 5 2 6 3 3" xfId="20488"/>
    <cellStyle name="Percent 2 5 2 6 3 3 2" xfId="20489"/>
    <cellStyle name="Percent 2 5 2 6 3 3 3" xfId="20490"/>
    <cellStyle name="Percent 2 5 2 6 3 3 4" xfId="20491"/>
    <cellStyle name="Percent 2 5 2 6 3 4" xfId="20492"/>
    <cellStyle name="Percent 2 5 2 6 3 5" xfId="20493"/>
    <cellStyle name="Percent 2 5 2 6 3 6" xfId="20494"/>
    <cellStyle name="Percent 2 5 2 6 4" xfId="20495"/>
    <cellStyle name="Percent 2 5 2 6 4 2" xfId="20496"/>
    <cellStyle name="Percent 2 5 2 6 4 3" xfId="20497"/>
    <cellStyle name="Percent 2 5 2 6 4 4" xfId="20498"/>
    <cellStyle name="Percent 2 5 2 6 5" xfId="20499"/>
    <cellStyle name="Percent 2 5 2 6 5 2" xfId="20500"/>
    <cellStyle name="Percent 2 5 2 6 5 3" xfId="20501"/>
    <cellStyle name="Percent 2 5 2 6 5 4" xfId="20502"/>
    <cellStyle name="Percent 2 5 2 6 6" xfId="20503"/>
    <cellStyle name="Percent 2 5 2 6 7" xfId="20504"/>
    <cellStyle name="Percent 2 5 2 6 8" xfId="20505"/>
    <cellStyle name="Percent 2 5 2 7" xfId="20506"/>
    <cellStyle name="Percent 2 5 2 7 2" xfId="20507"/>
    <cellStyle name="Percent 2 5 2 7 2 2" xfId="20508"/>
    <cellStyle name="Percent 2 5 2 7 2 3" xfId="20509"/>
    <cellStyle name="Percent 2 5 2 7 2 4" xfId="20510"/>
    <cellStyle name="Percent 2 5 2 7 3" xfId="20511"/>
    <cellStyle name="Percent 2 5 2 7 3 2" xfId="20512"/>
    <cellStyle name="Percent 2 5 2 7 3 3" xfId="20513"/>
    <cellStyle name="Percent 2 5 2 7 3 4" xfId="20514"/>
    <cellStyle name="Percent 2 5 2 7 4" xfId="20515"/>
    <cellStyle name="Percent 2 5 2 7 5" xfId="20516"/>
    <cellStyle name="Percent 2 5 2 7 6" xfId="20517"/>
    <cellStyle name="Percent 2 5 2 8" xfId="20518"/>
    <cellStyle name="Percent 2 5 2 8 2" xfId="20519"/>
    <cellStyle name="Percent 2 5 2 8 2 2" xfId="20520"/>
    <cellStyle name="Percent 2 5 2 8 2 3" xfId="20521"/>
    <cellStyle name="Percent 2 5 2 8 2 4" xfId="20522"/>
    <cellStyle name="Percent 2 5 2 8 3" xfId="20523"/>
    <cellStyle name="Percent 2 5 2 8 3 2" xfId="20524"/>
    <cellStyle name="Percent 2 5 2 8 3 3" xfId="20525"/>
    <cellStyle name="Percent 2 5 2 8 3 4" xfId="20526"/>
    <cellStyle name="Percent 2 5 2 8 4" xfId="20527"/>
    <cellStyle name="Percent 2 5 2 8 5" xfId="20528"/>
    <cellStyle name="Percent 2 5 2 8 6" xfId="20529"/>
    <cellStyle name="Percent 2 5 2 9" xfId="20530"/>
    <cellStyle name="Percent 2 5 2 9 2" xfId="20531"/>
    <cellStyle name="Percent 2 5 2 9 3" xfId="20532"/>
    <cellStyle name="Percent 2 5 2 9 4" xfId="20533"/>
    <cellStyle name="Percent 2 5 3" xfId="20534"/>
    <cellStyle name="Percent 2 5 3 10" xfId="20535"/>
    <cellStyle name="Percent 2 5 3 11" xfId="20536"/>
    <cellStyle name="Percent 2 5 3 12" xfId="20537"/>
    <cellStyle name="Percent 2 5 3 2" xfId="20538"/>
    <cellStyle name="Percent 2 5 3 2 10" xfId="20539"/>
    <cellStyle name="Percent 2 5 3 2 2" xfId="20540"/>
    <cellStyle name="Percent 2 5 3 2 2 2" xfId="20541"/>
    <cellStyle name="Percent 2 5 3 2 2 2 2" xfId="20542"/>
    <cellStyle name="Percent 2 5 3 2 2 2 2 2" xfId="20543"/>
    <cellStyle name="Percent 2 5 3 2 2 2 2 3" xfId="20544"/>
    <cellStyle name="Percent 2 5 3 2 2 2 2 4" xfId="20545"/>
    <cellStyle name="Percent 2 5 3 2 2 2 3" xfId="20546"/>
    <cellStyle name="Percent 2 5 3 2 2 2 3 2" xfId="20547"/>
    <cellStyle name="Percent 2 5 3 2 2 2 3 3" xfId="20548"/>
    <cellStyle name="Percent 2 5 3 2 2 2 3 4" xfId="20549"/>
    <cellStyle name="Percent 2 5 3 2 2 2 4" xfId="20550"/>
    <cellStyle name="Percent 2 5 3 2 2 2 5" xfId="20551"/>
    <cellStyle name="Percent 2 5 3 2 2 2 6" xfId="20552"/>
    <cellStyle name="Percent 2 5 3 2 2 3" xfId="20553"/>
    <cellStyle name="Percent 2 5 3 2 2 3 2" xfId="20554"/>
    <cellStyle name="Percent 2 5 3 2 2 3 2 2" xfId="20555"/>
    <cellStyle name="Percent 2 5 3 2 2 3 2 3" xfId="20556"/>
    <cellStyle name="Percent 2 5 3 2 2 3 2 4" xfId="20557"/>
    <cellStyle name="Percent 2 5 3 2 2 3 3" xfId="20558"/>
    <cellStyle name="Percent 2 5 3 2 2 3 3 2" xfId="20559"/>
    <cellStyle name="Percent 2 5 3 2 2 3 3 3" xfId="20560"/>
    <cellStyle name="Percent 2 5 3 2 2 3 3 4" xfId="20561"/>
    <cellStyle name="Percent 2 5 3 2 2 3 4" xfId="20562"/>
    <cellStyle name="Percent 2 5 3 2 2 3 5" xfId="20563"/>
    <cellStyle name="Percent 2 5 3 2 2 3 6" xfId="20564"/>
    <cellStyle name="Percent 2 5 3 2 2 4" xfId="20565"/>
    <cellStyle name="Percent 2 5 3 2 2 4 2" xfId="20566"/>
    <cellStyle name="Percent 2 5 3 2 2 4 3" xfId="20567"/>
    <cellStyle name="Percent 2 5 3 2 2 4 4" xfId="20568"/>
    <cellStyle name="Percent 2 5 3 2 2 5" xfId="20569"/>
    <cellStyle name="Percent 2 5 3 2 2 5 2" xfId="20570"/>
    <cellStyle name="Percent 2 5 3 2 2 5 3" xfId="20571"/>
    <cellStyle name="Percent 2 5 3 2 2 5 4" xfId="20572"/>
    <cellStyle name="Percent 2 5 3 2 2 6" xfId="20573"/>
    <cellStyle name="Percent 2 5 3 2 2 7" xfId="20574"/>
    <cellStyle name="Percent 2 5 3 2 2 8" xfId="20575"/>
    <cellStyle name="Percent 2 5 3 2 3" xfId="20576"/>
    <cellStyle name="Percent 2 5 3 2 3 2" xfId="20577"/>
    <cellStyle name="Percent 2 5 3 2 3 2 2" xfId="20578"/>
    <cellStyle name="Percent 2 5 3 2 3 2 2 2" xfId="20579"/>
    <cellStyle name="Percent 2 5 3 2 3 2 2 3" xfId="20580"/>
    <cellStyle name="Percent 2 5 3 2 3 2 2 4" xfId="20581"/>
    <cellStyle name="Percent 2 5 3 2 3 2 3" xfId="20582"/>
    <cellStyle name="Percent 2 5 3 2 3 2 3 2" xfId="20583"/>
    <cellStyle name="Percent 2 5 3 2 3 2 3 3" xfId="20584"/>
    <cellStyle name="Percent 2 5 3 2 3 2 3 4" xfId="20585"/>
    <cellStyle name="Percent 2 5 3 2 3 2 4" xfId="20586"/>
    <cellStyle name="Percent 2 5 3 2 3 2 5" xfId="20587"/>
    <cellStyle name="Percent 2 5 3 2 3 2 6" xfId="20588"/>
    <cellStyle name="Percent 2 5 3 2 3 3" xfId="20589"/>
    <cellStyle name="Percent 2 5 3 2 3 3 2" xfId="20590"/>
    <cellStyle name="Percent 2 5 3 2 3 3 2 2" xfId="20591"/>
    <cellStyle name="Percent 2 5 3 2 3 3 2 3" xfId="20592"/>
    <cellStyle name="Percent 2 5 3 2 3 3 2 4" xfId="20593"/>
    <cellStyle name="Percent 2 5 3 2 3 3 3" xfId="20594"/>
    <cellStyle name="Percent 2 5 3 2 3 3 3 2" xfId="20595"/>
    <cellStyle name="Percent 2 5 3 2 3 3 3 3" xfId="20596"/>
    <cellStyle name="Percent 2 5 3 2 3 3 3 4" xfId="20597"/>
    <cellStyle name="Percent 2 5 3 2 3 3 4" xfId="20598"/>
    <cellStyle name="Percent 2 5 3 2 3 3 5" xfId="20599"/>
    <cellStyle name="Percent 2 5 3 2 3 3 6" xfId="20600"/>
    <cellStyle name="Percent 2 5 3 2 3 4" xfId="20601"/>
    <cellStyle name="Percent 2 5 3 2 3 4 2" xfId="20602"/>
    <cellStyle name="Percent 2 5 3 2 3 4 3" xfId="20603"/>
    <cellStyle name="Percent 2 5 3 2 3 4 4" xfId="20604"/>
    <cellStyle name="Percent 2 5 3 2 3 5" xfId="20605"/>
    <cellStyle name="Percent 2 5 3 2 3 5 2" xfId="20606"/>
    <cellStyle name="Percent 2 5 3 2 3 5 3" xfId="20607"/>
    <cellStyle name="Percent 2 5 3 2 3 5 4" xfId="20608"/>
    <cellStyle name="Percent 2 5 3 2 3 6" xfId="20609"/>
    <cellStyle name="Percent 2 5 3 2 3 7" xfId="20610"/>
    <cellStyle name="Percent 2 5 3 2 3 8" xfId="20611"/>
    <cellStyle name="Percent 2 5 3 2 4" xfId="20612"/>
    <cellStyle name="Percent 2 5 3 2 4 2" xfId="20613"/>
    <cellStyle name="Percent 2 5 3 2 4 2 2" xfId="20614"/>
    <cellStyle name="Percent 2 5 3 2 4 2 3" xfId="20615"/>
    <cellStyle name="Percent 2 5 3 2 4 2 4" xfId="20616"/>
    <cellStyle name="Percent 2 5 3 2 4 3" xfId="20617"/>
    <cellStyle name="Percent 2 5 3 2 4 3 2" xfId="20618"/>
    <cellStyle name="Percent 2 5 3 2 4 3 3" xfId="20619"/>
    <cellStyle name="Percent 2 5 3 2 4 3 4" xfId="20620"/>
    <cellStyle name="Percent 2 5 3 2 4 4" xfId="20621"/>
    <cellStyle name="Percent 2 5 3 2 4 5" xfId="20622"/>
    <cellStyle name="Percent 2 5 3 2 4 6" xfId="20623"/>
    <cellStyle name="Percent 2 5 3 2 5" xfId="20624"/>
    <cellStyle name="Percent 2 5 3 2 5 2" xfId="20625"/>
    <cellStyle name="Percent 2 5 3 2 5 2 2" xfId="20626"/>
    <cellStyle name="Percent 2 5 3 2 5 2 3" xfId="20627"/>
    <cellStyle name="Percent 2 5 3 2 5 2 4" xfId="20628"/>
    <cellStyle name="Percent 2 5 3 2 5 3" xfId="20629"/>
    <cellStyle name="Percent 2 5 3 2 5 3 2" xfId="20630"/>
    <cellStyle name="Percent 2 5 3 2 5 3 3" xfId="20631"/>
    <cellStyle name="Percent 2 5 3 2 5 3 4" xfId="20632"/>
    <cellStyle name="Percent 2 5 3 2 5 4" xfId="20633"/>
    <cellStyle name="Percent 2 5 3 2 5 5" xfId="20634"/>
    <cellStyle name="Percent 2 5 3 2 5 6" xfId="20635"/>
    <cellStyle name="Percent 2 5 3 2 6" xfId="20636"/>
    <cellStyle name="Percent 2 5 3 2 6 2" xfId="20637"/>
    <cellStyle name="Percent 2 5 3 2 6 3" xfId="20638"/>
    <cellStyle name="Percent 2 5 3 2 6 4" xfId="20639"/>
    <cellStyle name="Percent 2 5 3 2 7" xfId="20640"/>
    <cellStyle name="Percent 2 5 3 2 7 2" xfId="20641"/>
    <cellStyle name="Percent 2 5 3 2 7 3" xfId="20642"/>
    <cellStyle name="Percent 2 5 3 2 7 4" xfId="20643"/>
    <cellStyle name="Percent 2 5 3 2 8" xfId="20644"/>
    <cellStyle name="Percent 2 5 3 2 9" xfId="20645"/>
    <cellStyle name="Percent 2 5 3 3" xfId="20646"/>
    <cellStyle name="Percent 2 5 3 3 2" xfId="20647"/>
    <cellStyle name="Percent 2 5 3 3 2 2" xfId="20648"/>
    <cellStyle name="Percent 2 5 3 3 2 2 2" xfId="20649"/>
    <cellStyle name="Percent 2 5 3 3 2 2 3" xfId="20650"/>
    <cellStyle name="Percent 2 5 3 3 2 2 4" xfId="20651"/>
    <cellStyle name="Percent 2 5 3 3 2 3" xfId="20652"/>
    <cellStyle name="Percent 2 5 3 3 2 3 2" xfId="20653"/>
    <cellStyle name="Percent 2 5 3 3 2 3 3" xfId="20654"/>
    <cellStyle name="Percent 2 5 3 3 2 3 4" xfId="20655"/>
    <cellStyle name="Percent 2 5 3 3 2 4" xfId="20656"/>
    <cellStyle name="Percent 2 5 3 3 2 5" xfId="20657"/>
    <cellStyle name="Percent 2 5 3 3 2 6" xfId="20658"/>
    <cellStyle name="Percent 2 5 3 3 3" xfId="20659"/>
    <cellStyle name="Percent 2 5 3 3 3 2" xfId="20660"/>
    <cellStyle name="Percent 2 5 3 3 3 2 2" xfId="20661"/>
    <cellStyle name="Percent 2 5 3 3 3 2 3" xfId="20662"/>
    <cellStyle name="Percent 2 5 3 3 3 2 4" xfId="20663"/>
    <cellStyle name="Percent 2 5 3 3 3 3" xfId="20664"/>
    <cellStyle name="Percent 2 5 3 3 3 3 2" xfId="20665"/>
    <cellStyle name="Percent 2 5 3 3 3 3 3" xfId="20666"/>
    <cellStyle name="Percent 2 5 3 3 3 3 4" xfId="20667"/>
    <cellStyle name="Percent 2 5 3 3 3 4" xfId="20668"/>
    <cellStyle name="Percent 2 5 3 3 3 5" xfId="20669"/>
    <cellStyle name="Percent 2 5 3 3 3 6" xfId="20670"/>
    <cellStyle name="Percent 2 5 3 3 4" xfId="20671"/>
    <cellStyle name="Percent 2 5 3 3 4 2" xfId="20672"/>
    <cellStyle name="Percent 2 5 3 3 4 3" xfId="20673"/>
    <cellStyle name="Percent 2 5 3 3 4 4" xfId="20674"/>
    <cellStyle name="Percent 2 5 3 3 5" xfId="20675"/>
    <cellStyle name="Percent 2 5 3 3 5 2" xfId="20676"/>
    <cellStyle name="Percent 2 5 3 3 5 3" xfId="20677"/>
    <cellStyle name="Percent 2 5 3 3 5 4" xfId="20678"/>
    <cellStyle name="Percent 2 5 3 3 6" xfId="20679"/>
    <cellStyle name="Percent 2 5 3 3 7" xfId="20680"/>
    <cellStyle name="Percent 2 5 3 3 8" xfId="20681"/>
    <cellStyle name="Percent 2 5 3 4" xfId="20682"/>
    <cellStyle name="Percent 2 5 3 4 2" xfId="20683"/>
    <cellStyle name="Percent 2 5 3 4 2 2" xfId="20684"/>
    <cellStyle name="Percent 2 5 3 4 2 2 2" xfId="20685"/>
    <cellStyle name="Percent 2 5 3 4 2 2 3" xfId="20686"/>
    <cellStyle name="Percent 2 5 3 4 2 2 4" xfId="20687"/>
    <cellStyle name="Percent 2 5 3 4 2 3" xfId="20688"/>
    <cellStyle name="Percent 2 5 3 4 2 3 2" xfId="20689"/>
    <cellStyle name="Percent 2 5 3 4 2 3 3" xfId="20690"/>
    <cellStyle name="Percent 2 5 3 4 2 3 4" xfId="20691"/>
    <cellStyle name="Percent 2 5 3 4 2 4" xfId="20692"/>
    <cellStyle name="Percent 2 5 3 4 2 5" xfId="20693"/>
    <cellStyle name="Percent 2 5 3 4 2 6" xfId="20694"/>
    <cellStyle name="Percent 2 5 3 4 3" xfId="20695"/>
    <cellStyle name="Percent 2 5 3 4 3 2" xfId="20696"/>
    <cellStyle name="Percent 2 5 3 4 3 2 2" xfId="20697"/>
    <cellStyle name="Percent 2 5 3 4 3 2 3" xfId="20698"/>
    <cellStyle name="Percent 2 5 3 4 3 2 4" xfId="20699"/>
    <cellStyle name="Percent 2 5 3 4 3 3" xfId="20700"/>
    <cellStyle name="Percent 2 5 3 4 3 3 2" xfId="20701"/>
    <cellStyle name="Percent 2 5 3 4 3 3 3" xfId="20702"/>
    <cellStyle name="Percent 2 5 3 4 3 3 4" xfId="20703"/>
    <cellStyle name="Percent 2 5 3 4 3 4" xfId="20704"/>
    <cellStyle name="Percent 2 5 3 4 3 5" xfId="20705"/>
    <cellStyle name="Percent 2 5 3 4 3 6" xfId="20706"/>
    <cellStyle name="Percent 2 5 3 4 4" xfId="20707"/>
    <cellStyle name="Percent 2 5 3 4 4 2" xfId="20708"/>
    <cellStyle name="Percent 2 5 3 4 4 3" xfId="20709"/>
    <cellStyle name="Percent 2 5 3 4 4 4" xfId="20710"/>
    <cellStyle name="Percent 2 5 3 4 5" xfId="20711"/>
    <cellStyle name="Percent 2 5 3 4 5 2" xfId="20712"/>
    <cellStyle name="Percent 2 5 3 4 5 3" xfId="20713"/>
    <cellStyle name="Percent 2 5 3 4 5 4" xfId="20714"/>
    <cellStyle name="Percent 2 5 3 4 6" xfId="20715"/>
    <cellStyle name="Percent 2 5 3 4 7" xfId="20716"/>
    <cellStyle name="Percent 2 5 3 4 8" xfId="20717"/>
    <cellStyle name="Percent 2 5 3 5" xfId="20718"/>
    <cellStyle name="Percent 2 5 3 5 2" xfId="20719"/>
    <cellStyle name="Percent 2 5 3 5 2 2" xfId="20720"/>
    <cellStyle name="Percent 2 5 3 5 2 2 2" xfId="20721"/>
    <cellStyle name="Percent 2 5 3 5 2 2 3" xfId="20722"/>
    <cellStyle name="Percent 2 5 3 5 2 2 4" xfId="20723"/>
    <cellStyle name="Percent 2 5 3 5 2 3" xfId="20724"/>
    <cellStyle name="Percent 2 5 3 5 2 3 2" xfId="20725"/>
    <cellStyle name="Percent 2 5 3 5 2 3 3" xfId="20726"/>
    <cellStyle name="Percent 2 5 3 5 2 3 4" xfId="20727"/>
    <cellStyle name="Percent 2 5 3 5 2 4" xfId="20728"/>
    <cellStyle name="Percent 2 5 3 5 2 5" xfId="20729"/>
    <cellStyle name="Percent 2 5 3 5 2 6" xfId="20730"/>
    <cellStyle name="Percent 2 5 3 5 3" xfId="20731"/>
    <cellStyle name="Percent 2 5 3 5 3 2" xfId="20732"/>
    <cellStyle name="Percent 2 5 3 5 3 2 2" xfId="20733"/>
    <cellStyle name="Percent 2 5 3 5 3 2 3" xfId="20734"/>
    <cellStyle name="Percent 2 5 3 5 3 2 4" xfId="20735"/>
    <cellStyle name="Percent 2 5 3 5 3 3" xfId="20736"/>
    <cellStyle name="Percent 2 5 3 5 3 3 2" xfId="20737"/>
    <cellStyle name="Percent 2 5 3 5 3 3 3" xfId="20738"/>
    <cellStyle name="Percent 2 5 3 5 3 3 4" xfId="20739"/>
    <cellStyle name="Percent 2 5 3 5 3 4" xfId="20740"/>
    <cellStyle name="Percent 2 5 3 5 3 5" xfId="20741"/>
    <cellStyle name="Percent 2 5 3 5 3 6" xfId="20742"/>
    <cellStyle name="Percent 2 5 3 5 4" xfId="20743"/>
    <cellStyle name="Percent 2 5 3 5 4 2" xfId="20744"/>
    <cellStyle name="Percent 2 5 3 5 4 3" xfId="20745"/>
    <cellStyle name="Percent 2 5 3 5 4 4" xfId="20746"/>
    <cellStyle name="Percent 2 5 3 5 5" xfId="20747"/>
    <cellStyle name="Percent 2 5 3 5 5 2" xfId="20748"/>
    <cellStyle name="Percent 2 5 3 5 5 3" xfId="20749"/>
    <cellStyle name="Percent 2 5 3 5 5 4" xfId="20750"/>
    <cellStyle name="Percent 2 5 3 5 6" xfId="20751"/>
    <cellStyle name="Percent 2 5 3 5 7" xfId="20752"/>
    <cellStyle name="Percent 2 5 3 5 8" xfId="20753"/>
    <cellStyle name="Percent 2 5 3 6" xfId="20754"/>
    <cellStyle name="Percent 2 5 3 6 2" xfId="20755"/>
    <cellStyle name="Percent 2 5 3 6 2 2" xfId="20756"/>
    <cellStyle name="Percent 2 5 3 6 2 3" xfId="20757"/>
    <cellStyle name="Percent 2 5 3 6 2 4" xfId="20758"/>
    <cellStyle name="Percent 2 5 3 6 3" xfId="20759"/>
    <cellStyle name="Percent 2 5 3 6 3 2" xfId="20760"/>
    <cellStyle name="Percent 2 5 3 6 3 3" xfId="20761"/>
    <cellStyle name="Percent 2 5 3 6 3 4" xfId="20762"/>
    <cellStyle name="Percent 2 5 3 6 4" xfId="20763"/>
    <cellStyle name="Percent 2 5 3 6 5" xfId="20764"/>
    <cellStyle name="Percent 2 5 3 6 6" xfId="20765"/>
    <cellStyle name="Percent 2 5 3 7" xfId="20766"/>
    <cellStyle name="Percent 2 5 3 7 2" xfId="20767"/>
    <cellStyle name="Percent 2 5 3 7 2 2" xfId="20768"/>
    <cellStyle name="Percent 2 5 3 7 2 3" xfId="20769"/>
    <cellStyle name="Percent 2 5 3 7 2 4" xfId="20770"/>
    <cellStyle name="Percent 2 5 3 7 3" xfId="20771"/>
    <cellStyle name="Percent 2 5 3 7 3 2" xfId="20772"/>
    <cellStyle name="Percent 2 5 3 7 3 3" xfId="20773"/>
    <cellStyle name="Percent 2 5 3 7 3 4" xfId="20774"/>
    <cellStyle name="Percent 2 5 3 7 4" xfId="20775"/>
    <cellStyle name="Percent 2 5 3 7 5" xfId="20776"/>
    <cellStyle name="Percent 2 5 3 7 6" xfId="20777"/>
    <cellStyle name="Percent 2 5 3 8" xfId="20778"/>
    <cellStyle name="Percent 2 5 3 8 2" xfId="20779"/>
    <cellStyle name="Percent 2 5 3 8 3" xfId="20780"/>
    <cellStyle name="Percent 2 5 3 8 4" xfId="20781"/>
    <cellStyle name="Percent 2 5 3 9" xfId="20782"/>
    <cellStyle name="Percent 2 5 3 9 2" xfId="20783"/>
    <cellStyle name="Percent 2 5 3 9 3" xfId="20784"/>
    <cellStyle name="Percent 2 5 3 9 4" xfId="20785"/>
    <cellStyle name="Percent 2 5 4" xfId="20786"/>
    <cellStyle name="Percent 2 5 4 10" xfId="20787"/>
    <cellStyle name="Percent 2 5 4 2" xfId="20788"/>
    <cellStyle name="Percent 2 5 4 2 2" xfId="20789"/>
    <cellStyle name="Percent 2 5 4 2 2 2" xfId="20790"/>
    <cellStyle name="Percent 2 5 4 2 2 2 2" xfId="20791"/>
    <cellStyle name="Percent 2 5 4 2 2 2 3" xfId="20792"/>
    <cellStyle name="Percent 2 5 4 2 2 2 4" xfId="20793"/>
    <cellStyle name="Percent 2 5 4 2 2 3" xfId="20794"/>
    <cellStyle name="Percent 2 5 4 2 2 3 2" xfId="20795"/>
    <cellStyle name="Percent 2 5 4 2 2 3 3" xfId="20796"/>
    <cellStyle name="Percent 2 5 4 2 2 3 4" xfId="20797"/>
    <cellStyle name="Percent 2 5 4 2 2 4" xfId="20798"/>
    <cellStyle name="Percent 2 5 4 2 2 5" xfId="20799"/>
    <cellStyle name="Percent 2 5 4 2 2 6" xfId="20800"/>
    <cellStyle name="Percent 2 5 4 2 3" xfId="20801"/>
    <cellStyle name="Percent 2 5 4 2 3 2" xfId="20802"/>
    <cellStyle name="Percent 2 5 4 2 3 2 2" xfId="20803"/>
    <cellStyle name="Percent 2 5 4 2 3 2 3" xfId="20804"/>
    <cellStyle name="Percent 2 5 4 2 3 2 4" xfId="20805"/>
    <cellStyle name="Percent 2 5 4 2 3 3" xfId="20806"/>
    <cellStyle name="Percent 2 5 4 2 3 3 2" xfId="20807"/>
    <cellStyle name="Percent 2 5 4 2 3 3 3" xfId="20808"/>
    <cellStyle name="Percent 2 5 4 2 3 3 4" xfId="20809"/>
    <cellStyle name="Percent 2 5 4 2 3 4" xfId="20810"/>
    <cellStyle name="Percent 2 5 4 2 3 5" xfId="20811"/>
    <cellStyle name="Percent 2 5 4 2 3 6" xfId="20812"/>
    <cellStyle name="Percent 2 5 4 2 4" xfId="20813"/>
    <cellStyle name="Percent 2 5 4 2 4 2" xfId="20814"/>
    <cellStyle name="Percent 2 5 4 2 4 3" xfId="20815"/>
    <cellStyle name="Percent 2 5 4 2 4 4" xfId="20816"/>
    <cellStyle name="Percent 2 5 4 2 5" xfId="20817"/>
    <cellStyle name="Percent 2 5 4 2 5 2" xfId="20818"/>
    <cellStyle name="Percent 2 5 4 2 5 3" xfId="20819"/>
    <cellStyle name="Percent 2 5 4 2 5 4" xfId="20820"/>
    <cellStyle name="Percent 2 5 4 2 6" xfId="20821"/>
    <cellStyle name="Percent 2 5 4 2 7" xfId="20822"/>
    <cellStyle name="Percent 2 5 4 2 8" xfId="20823"/>
    <cellStyle name="Percent 2 5 4 3" xfId="20824"/>
    <cellStyle name="Percent 2 5 4 3 2" xfId="20825"/>
    <cellStyle name="Percent 2 5 4 3 2 2" xfId="20826"/>
    <cellStyle name="Percent 2 5 4 3 2 2 2" xfId="20827"/>
    <cellStyle name="Percent 2 5 4 3 2 2 3" xfId="20828"/>
    <cellStyle name="Percent 2 5 4 3 2 2 4" xfId="20829"/>
    <cellStyle name="Percent 2 5 4 3 2 3" xfId="20830"/>
    <cellStyle name="Percent 2 5 4 3 2 3 2" xfId="20831"/>
    <cellStyle name="Percent 2 5 4 3 2 3 3" xfId="20832"/>
    <cellStyle name="Percent 2 5 4 3 2 3 4" xfId="20833"/>
    <cellStyle name="Percent 2 5 4 3 2 4" xfId="20834"/>
    <cellStyle name="Percent 2 5 4 3 2 5" xfId="20835"/>
    <cellStyle name="Percent 2 5 4 3 2 6" xfId="20836"/>
    <cellStyle name="Percent 2 5 4 3 3" xfId="20837"/>
    <cellStyle name="Percent 2 5 4 3 3 2" xfId="20838"/>
    <cellStyle name="Percent 2 5 4 3 3 2 2" xfId="20839"/>
    <cellStyle name="Percent 2 5 4 3 3 2 3" xfId="20840"/>
    <cellStyle name="Percent 2 5 4 3 3 2 4" xfId="20841"/>
    <cellStyle name="Percent 2 5 4 3 3 3" xfId="20842"/>
    <cellStyle name="Percent 2 5 4 3 3 3 2" xfId="20843"/>
    <cellStyle name="Percent 2 5 4 3 3 3 3" xfId="20844"/>
    <cellStyle name="Percent 2 5 4 3 3 3 4" xfId="20845"/>
    <cellStyle name="Percent 2 5 4 3 3 4" xfId="20846"/>
    <cellStyle name="Percent 2 5 4 3 3 5" xfId="20847"/>
    <cellStyle name="Percent 2 5 4 3 3 6" xfId="20848"/>
    <cellStyle name="Percent 2 5 4 3 4" xfId="20849"/>
    <cellStyle name="Percent 2 5 4 3 4 2" xfId="20850"/>
    <cellStyle name="Percent 2 5 4 3 4 3" xfId="20851"/>
    <cellStyle name="Percent 2 5 4 3 4 4" xfId="20852"/>
    <cellStyle name="Percent 2 5 4 3 5" xfId="20853"/>
    <cellStyle name="Percent 2 5 4 3 5 2" xfId="20854"/>
    <cellStyle name="Percent 2 5 4 3 5 3" xfId="20855"/>
    <cellStyle name="Percent 2 5 4 3 5 4" xfId="20856"/>
    <cellStyle name="Percent 2 5 4 3 6" xfId="20857"/>
    <cellStyle name="Percent 2 5 4 3 7" xfId="20858"/>
    <cellStyle name="Percent 2 5 4 3 8" xfId="20859"/>
    <cellStyle name="Percent 2 5 4 4" xfId="20860"/>
    <cellStyle name="Percent 2 5 4 4 2" xfId="20861"/>
    <cellStyle name="Percent 2 5 4 4 2 2" xfId="20862"/>
    <cellStyle name="Percent 2 5 4 4 2 3" xfId="20863"/>
    <cellStyle name="Percent 2 5 4 4 2 4" xfId="20864"/>
    <cellStyle name="Percent 2 5 4 4 3" xfId="20865"/>
    <cellStyle name="Percent 2 5 4 4 3 2" xfId="20866"/>
    <cellStyle name="Percent 2 5 4 4 3 3" xfId="20867"/>
    <cellStyle name="Percent 2 5 4 4 3 4" xfId="20868"/>
    <cellStyle name="Percent 2 5 4 4 4" xfId="20869"/>
    <cellStyle name="Percent 2 5 4 4 5" xfId="20870"/>
    <cellStyle name="Percent 2 5 4 4 6" xfId="20871"/>
    <cellStyle name="Percent 2 5 4 5" xfId="20872"/>
    <cellStyle name="Percent 2 5 4 5 2" xfId="20873"/>
    <cellStyle name="Percent 2 5 4 5 2 2" xfId="20874"/>
    <cellStyle name="Percent 2 5 4 5 2 3" xfId="20875"/>
    <cellStyle name="Percent 2 5 4 5 2 4" xfId="20876"/>
    <cellStyle name="Percent 2 5 4 5 3" xfId="20877"/>
    <cellStyle name="Percent 2 5 4 5 3 2" xfId="20878"/>
    <cellStyle name="Percent 2 5 4 5 3 3" xfId="20879"/>
    <cellStyle name="Percent 2 5 4 5 3 4" xfId="20880"/>
    <cellStyle name="Percent 2 5 4 5 4" xfId="20881"/>
    <cellStyle name="Percent 2 5 4 5 5" xfId="20882"/>
    <cellStyle name="Percent 2 5 4 5 6" xfId="20883"/>
    <cellStyle name="Percent 2 5 4 6" xfId="20884"/>
    <cellStyle name="Percent 2 5 4 6 2" xfId="20885"/>
    <cellStyle name="Percent 2 5 4 6 3" xfId="20886"/>
    <cellStyle name="Percent 2 5 4 6 4" xfId="20887"/>
    <cellStyle name="Percent 2 5 4 7" xfId="20888"/>
    <cellStyle name="Percent 2 5 4 7 2" xfId="20889"/>
    <cellStyle name="Percent 2 5 4 7 3" xfId="20890"/>
    <cellStyle name="Percent 2 5 4 7 4" xfId="20891"/>
    <cellStyle name="Percent 2 5 4 8" xfId="20892"/>
    <cellStyle name="Percent 2 5 4 9" xfId="20893"/>
    <cellStyle name="Percent 2 5 5" xfId="20894"/>
    <cellStyle name="Percent 2 5 5 2" xfId="20895"/>
    <cellStyle name="Percent 2 5 5 2 2" xfId="20896"/>
    <cellStyle name="Percent 2 5 5 2 2 2" xfId="20897"/>
    <cellStyle name="Percent 2 5 5 2 2 3" xfId="20898"/>
    <cellStyle name="Percent 2 5 5 2 2 4" xfId="20899"/>
    <cellStyle name="Percent 2 5 5 2 3" xfId="20900"/>
    <cellStyle name="Percent 2 5 5 2 3 2" xfId="20901"/>
    <cellStyle name="Percent 2 5 5 2 3 3" xfId="20902"/>
    <cellStyle name="Percent 2 5 5 2 3 4" xfId="20903"/>
    <cellStyle name="Percent 2 5 5 2 4" xfId="20904"/>
    <cellStyle name="Percent 2 5 5 2 5" xfId="20905"/>
    <cellStyle name="Percent 2 5 5 2 6" xfId="20906"/>
    <cellStyle name="Percent 2 5 5 3" xfId="20907"/>
    <cellStyle name="Percent 2 5 5 3 2" xfId="20908"/>
    <cellStyle name="Percent 2 5 5 3 2 2" xfId="20909"/>
    <cellStyle name="Percent 2 5 5 3 2 3" xfId="20910"/>
    <cellStyle name="Percent 2 5 5 3 2 4" xfId="20911"/>
    <cellStyle name="Percent 2 5 5 3 3" xfId="20912"/>
    <cellStyle name="Percent 2 5 5 3 3 2" xfId="20913"/>
    <cellStyle name="Percent 2 5 5 3 3 3" xfId="20914"/>
    <cellStyle name="Percent 2 5 5 3 3 4" xfId="20915"/>
    <cellStyle name="Percent 2 5 5 3 4" xfId="20916"/>
    <cellStyle name="Percent 2 5 5 3 5" xfId="20917"/>
    <cellStyle name="Percent 2 5 5 3 6" xfId="20918"/>
    <cellStyle name="Percent 2 5 5 4" xfId="20919"/>
    <cellStyle name="Percent 2 5 5 4 2" xfId="20920"/>
    <cellStyle name="Percent 2 5 5 4 3" xfId="20921"/>
    <cellStyle name="Percent 2 5 5 4 4" xfId="20922"/>
    <cellStyle name="Percent 2 5 5 5" xfId="20923"/>
    <cellStyle name="Percent 2 5 5 5 2" xfId="20924"/>
    <cellStyle name="Percent 2 5 5 5 3" xfId="20925"/>
    <cellStyle name="Percent 2 5 5 5 4" xfId="20926"/>
    <cellStyle name="Percent 2 5 5 6" xfId="20927"/>
    <cellStyle name="Percent 2 5 5 7" xfId="20928"/>
    <cellStyle name="Percent 2 5 5 8" xfId="20929"/>
    <cellStyle name="Percent 2 5 6" xfId="20930"/>
    <cellStyle name="Percent 2 5 6 2" xfId="20931"/>
    <cellStyle name="Percent 2 5 6 2 2" xfId="20932"/>
    <cellStyle name="Percent 2 5 6 2 2 2" xfId="20933"/>
    <cellStyle name="Percent 2 5 6 2 2 3" xfId="20934"/>
    <cellStyle name="Percent 2 5 6 2 2 4" xfId="20935"/>
    <cellStyle name="Percent 2 5 6 2 3" xfId="20936"/>
    <cellStyle name="Percent 2 5 6 2 3 2" xfId="20937"/>
    <cellStyle name="Percent 2 5 6 2 3 3" xfId="20938"/>
    <cellStyle name="Percent 2 5 6 2 3 4" xfId="20939"/>
    <cellStyle name="Percent 2 5 6 2 4" xfId="20940"/>
    <cellStyle name="Percent 2 5 6 2 5" xfId="20941"/>
    <cellStyle name="Percent 2 5 6 2 6" xfId="20942"/>
    <cellStyle name="Percent 2 5 6 3" xfId="20943"/>
    <cellStyle name="Percent 2 5 6 3 2" xfId="20944"/>
    <cellStyle name="Percent 2 5 6 3 2 2" xfId="20945"/>
    <cellStyle name="Percent 2 5 6 3 2 3" xfId="20946"/>
    <cellStyle name="Percent 2 5 6 3 2 4" xfId="20947"/>
    <cellStyle name="Percent 2 5 6 3 3" xfId="20948"/>
    <cellStyle name="Percent 2 5 6 3 3 2" xfId="20949"/>
    <cellStyle name="Percent 2 5 6 3 3 3" xfId="20950"/>
    <cellStyle name="Percent 2 5 6 3 3 4" xfId="20951"/>
    <cellStyle name="Percent 2 5 6 3 4" xfId="20952"/>
    <cellStyle name="Percent 2 5 6 3 5" xfId="20953"/>
    <cellStyle name="Percent 2 5 6 3 6" xfId="20954"/>
    <cellStyle name="Percent 2 5 6 4" xfId="20955"/>
    <cellStyle name="Percent 2 5 6 4 2" xfId="20956"/>
    <cellStyle name="Percent 2 5 6 4 3" xfId="20957"/>
    <cellStyle name="Percent 2 5 6 4 4" xfId="20958"/>
    <cellStyle name="Percent 2 5 6 5" xfId="20959"/>
    <cellStyle name="Percent 2 5 6 5 2" xfId="20960"/>
    <cellStyle name="Percent 2 5 6 5 3" xfId="20961"/>
    <cellStyle name="Percent 2 5 6 5 4" xfId="20962"/>
    <cellStyle name="Percent 2 5 6 6" xfId="20963"/>
    <cellStyle name="Percent 2 5 6 7" xfId="20964"/>
    <cellStyle name="Percent 2 5 6 8" xfId="20965"/>
    <cellStyle name="Percent 2 5 7" xfId="20966"/>
    <cellStyle name="Percent 2 5 7 2" xfId="20967"/>
    <cellStyle name="Percent 2 5 7 2 2" xfId="20968"/>
    <cellStyle name="Percent 2 5 7 2 2 2" xfId="20969"/>
    <cellStyle name="Percent 2 5 7 2 2 3" xfId="20970"/>
    <cellStyle name="Percent 2 5 7 2 2 4" xfId="20971"/>
    <cellStyle name="Percent 2 5 7 2 3" xfId="20972"/>
    <cellStyle name="Percent 2 5 7 2 3 2" xfId="20973"/>
    <cellStyle name="Percent 2 5 7 2 3 3" xfId="20974"/>
    <cellStyle name="Percent 2 5 7 2 3 4" xfId="20975"/>
    <cellStyle name="Percent 2 5 7 2 4" xfId="20976"/>
    <cellStyle name="Percent 2 5 7 2 5" xfId="20977"/>
    <cellStyle name="Percent 2 5 7 2 6" xfId="20978"/>
    <cellStyle name="Percent 2 5 7 3" xfId="20979"/>
    <cellStyle name="Percent 2 5 7 3 2" xfId="20980"/>
    <cellStyle name="Percent 2 5 7 3 2 2" xfId="20981"/>
    <cellStyle name="Percent 2 5 7 3 2 3" xfId="20982"/>
    <cellStyle name="Percent 2 5 7 3 2 4" xfId="20983"/>
    <cellStyle name="Percent 2 5 7 3 3" xfId="20984"/>
    <cellStyle name="Percent 2 5 7 3 3 2" xfId="20985"/>
    <cellStyle name="Percent 2 5 7 3 3 3" xfId="20986"/>
    <cellStyle name="Percent 2 5 7 3 3 4" xfId="20987"/>
    <cellStyle name="Percent 2 5 7 3 4" xfId="20988"/>
    <cellStyle name="Percent 2 5 7 3 5" xfId="20989"/>
    <cellStyle name="Percent 2 5 7 3 6" xfId="20990"/>
    <cellStyle name="Percent 2 5 7 4" xfId="20991"/>
    <cellStyle name="Percent 2 5 7 4 2" xfId="20992"/>
    <cellStyle name="Percent 2 5 7 4 3" xfId="20993"/>
    <cellStyle name="Percent 2 5 7 4 4" xfId="20994"/>
    <cellStyle name="Percent 2 5 7 5" xfId="20995"/>
    <cellStyle name="Percent 2 5 7 5 2" xfId="20996"/>
    <cellStyle name="Percent 2 5 7 5 3" xfId="20997"/>
    <cellStyle name="Percent 2 5 7 5 4" xfId="20998"/>
    <cellStyle name="Percent 2 5 7 6" xfId="20999"/>
    <cellStyle name="Percent 2 5 7 7" xfId="21000"/>
    <cellStyle name="Percent 2 5 7 8" xfId="21001"/>
    <cellStyle name="Percent 2 5 8" xfId="21002"/>
    <cellStyle name="Percent 2 5 8 2" xfId="21003"/>
    <cellStyle name="Percent 2 5 8 2 2" xfId="21004"/>
    <cellStyle name="Percent 2 5 8 2 3" xfId="21005"/>
    <cellStyle name="Percent 2 5 8 2 4" xfId="21006"/>
    <cellStyle name="Percent 2 5 8 3" xfId="21007"/>
    <cellStyle name="Percent 2 5 8 3 2" xfId="21008"/>
    <cellStyle name="Percent 2 5 8 3 3" xfId="21009"/>
    <cellStyle name="Percent 2 5 8 3 4" xfId="21010"/>
    <cellStyle name="Percent 2 5 8 4" xfId="21011"/>
    <cellStyle name="Percent 2 5 8 5" xfId="21012"/>
    <cellStyle name="Percent 2 5 8 6" xfId="21013"/>
    <cellStyle name="Percent 2 5 9" xfId="21014"/>
    <cellStyle name="Percent 2 5 9 2" xfId="21015"/>
    <cellStyle name="Percent 2 5 9 2 2" xfId="21016"/>
    <cellStyle name="Percent 2 5 9 2 3" xfId="21017"/>
    <cellStyle name="Percent 2 5 9 2 4" xfId="21018"/>
    <cellStyle name="Percent 2 5 9 3" xfId="21019"/>
    <cellStyle name="Percent 2 5 9 3 2" xfId="21020"/>
    <cellStyle name="Percent 2 5 9 3 3" xfId="21021"/>
    <cellStyle name="Percent 2 5 9 3 4" xfId="21022"/>
    <cellStyle name="Percent 2 5 9 4" xfId="21023"/>
    <cellStyle name="Percent 2 5 9 5" xfId="21024"/>
    <cellStyle name="Percent 2 5 9 6" xfId="21025"/>
    <cellStyle name="Percent 2 6" xfId="21026"/>
    <cellStyle name="Percent 2 6 10" xfId="21027"/>
    <cellStyle name="Percent 2 6 10 2" xfId="21028"/>
    <cellStyle name="Percent 2 6 10 3" xfId="21029"/>
    <cellStyle name="Percent 2 6 10 4" xfId="21030"/>
    <cellStyle name="Percent 2 6 11" xfId="21031"/>
    <cellStyle name="Percent 2 6 11 2" xfId="21032"/>
    <cellStyle name="Percent 2 6 11 3" xfId="21033"/>
    <cellStyle name="Percent 2 6 11 4" xfId="21034"/>
    <cellStyle name="Percent 2 6 12" xfId="21035"/>
    <cellStyle name="Percent 2 6 12 2" xfId="21036"/>
    <cellStyle name="Percent 2 6 12 3" xfId="21037"/>
    <cellStyle name="Percent 2 6 12 4" xfId="21038"/>
    <cellStyle name="Percent 2 6 13" xfId="21039"/>
    <cellStyle name="Percent 2 6 14" xfId="21040"/>
    <cellStyle name="Percent 2 6 15" xfId="21041"/>
    <cellStyle name="Percent 2 6 16" xfId="21042"/>
    <cellStyle name="Percent 2 6 17" xfId="21043"/>
    <cellStyle name="Percent 2 6 2" xfId="21044"/>
    <cellStyle name="Percent 2 6 2 10" xfId="21045"/>
    <cellStyle name="Percent 2 6 2 10 2" xfId="21046"/>
    <cellStyle name="Percent 2 6 2 10 3" xfId="21047"/>
    <cellStyle name="Percent 2 6 2 10 4" xfId="21048"/>
    <cellStyle name="Percent 2 6 2 11" xfId="21049"/>
    <cellStyle name="Percent 2 6 2 12" xfId="21050"/>
    <cellStyle name="Percent 2 6 2 13" xfId="21051"/>
    <cellStyle name="Percent 2 6 2 2" xfId="21052"/>
    <cellStyle name="Percent 2 6 2 2 10" xfId="21053"/>
    <cellStyle name="Percent 2 6 2 2 11" xfId="21054"/>
    <cellStyle name="Percent 2 6 2 2 12" xfId="21055"/>
    <cellStyle name="Percent 2 6 2 2 2" xfId="21056"/>
    <cellStyle name="Percent 2 6 2 2 2 10" xfId="21057"/>
    <cellStyle name="Percent 2 6 2 2 2 2" xfId="21058"/>
    <cellStyle name="Percent 2 6 2 2 2 2 2" xfId="21059"/>
    <cellStyle name="Percent 2 6 2 2 2 2 2 2" xfId="21060"/>
    <cellStyle name="Percent 2 6 2 2 2 2 2 2 2" xfId="21061"/>
    <cellStyle name="Percent 2 6 2 2 2 2 2 2 3" xfId="21062"/>
    <cellStyle name="Percent 2 6 2 2 2 2 2 2 4" xfId="21063"/>
    <cellStyle name="Percent 2 6 2 2 2 2 2 3" xfId="21064"/>
    <cellStyle name="Percent 2 6 2 2 2 2 2 3 2" xfId="21065"/>
    <cellStyle name="Percent 2 6 2 2 2 2 2 3 3" xfId="21066"/>
    <cellStyle name="Percent 2 6 2 2 2 2 2 3 4" xfId="21067"/>
    <cellStyle name="Percent 2 6 2 2 2 2 2 4" xfId="21068"/>
    <cellStyle name="Percent 2 6 2 2 2 2 2 5" xfId="21069"/>
    <cellStyle name="Percent 2 6 2 2 2 2 2 6" xfId="21070"/>
    <cellStyle name="Percent 2 6 2 2 2 2 3" xfId="21071"/>
    <cellStyle name="Percent 2 6 2 2 2 2 3 2" xfId="21072"/>
    <cellStyle name="Percent 2 6 2 2 2 2 3 2 2" xfId="21073"/>
    <cellStyle name="Percent 2 6 2 2 2 2 3 2 3" xfId="21074"/>
    <cellStyle name="Percent 2 6 2 2 2 2 3 2 4" xfId="21075"/>
    <cellStyle name="Percent 2 6 2 2 2 2 3 3" xfId="21076"/>
    <cellStyle name="Percent 2 6 2 2 2 2 3 3 2" xfId="21077"/>
    <cellStyle name="Percent 2 6 2 2 2 2 3 3 3" xfId="21078"/>
    <cellStyle name="Percent 2 6 2 2 2 2 3 3 4" xfId="21079"/>
    <cellStyle name="Percent 2 6 2 2 2 2 3 4" xfId="21080"/>
    <cellStyle name="Percent 2 6 2 2 2 2 3 5" xfId="21081"/>
    <cellStyle name="Percent 2 6 2 2 2 2 3 6" xfId="21082"/>
    <cellStyle name="Percent 2 6 2 2 2 2 4" xfId="21083"/>
    <cellStyle name="Percent 2 6 2 2 2 2 4 2" xfId="21084"/>
    <cellStyle name="Percent 2 6 2 2 2 2 4 3" xfId="21085"/>
    <cellStyle name="Percent 2 6 2 2 2 2 4 4" xfId="21086"/>
    <cellStyle name="Percent 2 6 2 2 2 2 5" xfId="21087"/>
    <cellStyle name="Percent 2 6 2 2 2 2 5 2" xfId="21088"/>
    <cellStyle name="Percent 2 6 2 2 2 2 5 3" xfId="21089"/>
    <cellStyle name="Percent 2 6 2 2 2 2 5 4" xfId="21090"/>
    <cellStyle name="Percent 2 6 2 2 2 2 6" xfId="21091"/>
    <cellStyle name="Percent 2 6 2 2 2 2 7" xfId="21092"/>
    <cellStyle name="Percent 2 6 2 2 2 2 8" xfId="21093"/>
    <cellStyle name="Percent 2 6 2 2 2 3" xfId="21094"/>
    <cellStyle name="Percent 2 6 2 2 2 3 2" xfId="21095"/>
    <cellStyle name="Percent 2 6 2 2 2 3 2 2" xfId="21096"/>
    <cellStyle name="Percent 2 6 2 2 2 3 2 2 2" xfId="21097"/>
    <cellStyle name="Percent 2 6 2 2 2 3 2 2 3" xfId="21098"/>
    <cellStyle name="Percent 2 6 2 2 2 3 2 2 4" xfId="21099"/>
    <cellStyle name="Percent 2 6 2 2 2 3 2 3" xfId="21100"/>
    <cellStyle name="Percent 2 6 2 2 2 3 2 3 2" xfId="21101"/>
    <cellStyle name="Percent 2 6 2 2 2 3 2 3 3" xfId="21102"/>
    <cellStyle name="Percent 2 6 2 2 2 3 2 3 4" xfId="21103"/>
    <cellStyle name="Percent 2 6 2 2 2 3 2 4" xfId="21104"/>
    <cellStyle name="Percent 2 6 2 2 2 3 2 5" xfId="21105"/>
    <cellStyle name="Percent 2 6 2 2 2 3 2 6" xfId="21106"/>
    <cellStyle name="Percent 2 6 2 2 2 3 3" xfId="21107"/>
    <cellStyle name="Percent 2 6 2 2 2 3 3 2" xfId="21108"/>
    <cellStyle name="Percent 2 6 2 2 2 3 3 2 2" xfId="21109"/>
    <cellStyle name="Percent 2 6 2 2 2 3 3 2 3" xfId="21110"/>
    <cellStyle name="Percent 2 6 2 2 2 3 3 2 4" xfId="21111"/>
    <cellStyle name="Percent 2 6 2 2 2 3 3 3" xfId="21112"/>
    <cellStyle name="Percent 2 6 2 2 2 3 3 3 2" xfId="21113"/>
    <cellStyle name="Percent 2 6 2 2 2 3 3 3 3" xfId="21114"/>
    <cellStyle name="Percent 2 6 2 2 2 3 3 3 4" xfId="21115"/>
    <cellStyle name="Percent 2 6 2 2 2 3 3 4" xfId="21116"/>
    <cellStyle name="Percent 2 6 2 2 2 3 3 5" xfId="21117"/>
    <cellStyle name="Percent 2 6 2 2 2 3 3 6" xfId="21118"/>
    <cellStyle name="Percent 2 6 2 2 2 3 4" xfId="21119"/>
    <cellStyle name="Percent 2 6 2 2 2 3 4 2" xfId="21120"/>
    <cellStyle name="Percent 2 6 2 2 2 3 4 3" xfId="21121"/>
    <cellStyle name="Percent 2 6 2 2 2 3 4 4" xfId="21122"/>
    <cellStyle name="Percent 2 6 2 2 2 3 5" xfId="21123"/>
    <cellStyle name="Percent 2 6 2 2 2 3 5 2" xfId="21124"/>
    <cellStyle name="Percent 2 6 2 2 2 3 5 3" xfId="21125"/>
    <cellStyle name="Percent 2 6 2 2 2 3 5 4" xfId="21126"/>
    <cellStyle name="Percent 2 6 2 2 2 3 6" xfId="21127"/>
    <cellStyle name="Percent 2 6 2 2 2 3 7" xfId="21128"/>
    <cellStyle name="Percent 2 6 2 2 2 3 8" xfId="21129"/>
    <cellStyle name="Percent 2 6 2 2 2 4" xfId="21130"/>
    <cellStyle name="Percent 2 6 2 2 2 4 2" xfId="21131"/>
    <cellStyle name="Percent 2 6 2 2 2 4 2 2" xfId="21132"/>
    <cellStyle name="Percent 2 6 2 2 2 4 2 3" xfId="21133"/>
    <cellStyle name="Percent 2 6 2 2 2 4 2 4" xfId="21134"/>
    <cellStyle name="Percent 2 6 2 2 2 4 3" xfId="21135"/>
    <cellStyle name="Percent 2 6 2 2 2 4 3 2" xfId="21136"/>
    <cellStyle name="Percent 2 6 2 2 2 4 3 3" xfId="21137"/>
    <cellStyle name="Percent 2 6 2 2 2 4 3 4" xfId="21138"/>
    <cellStyle name="Percent 2 6 2 2 2 4 4" xfId="21139"/>
    <cellStyle name="Percent 2 6 2 2 2 4 5" xfId="21140"/>
    <cellStyle name="Percent 2 6 2 2 2 4 6" xfId="21141"/>
    <cellStyle name="Percent 2 6 2 2 2 5" xfId="21142"/>
    <cellStyle name="Percent 2 6 2 2 2 5 2" xfId="21143"/>
    <cellStyle name="Percent 2 6 2 2 2 5 2 2" xfId="21144"/>
    <cellStyle name="Percent 2 6 2 2 2 5 2 3" xfId="21145"/>
    <cellStyle name="Percent 2 6 2 2 2 5 2 4" xfId="21146"/>
    <cellStyle name="Percent 2 6 2 2 2 5 3" xfId="21147"/>
    <cellStyle name="Percent 2 6 2 2 2 5 3 2" xfId="21148"/>
    <cellStyle name="Percent 2 6 2 2 2 5 3 3" xfId="21149"/>
    <cellStyle name="Percent 2 6 2 2 2 5 3 4" xfId="21150"/>
    <cellStyle name="Percent 2 6 2 2 2 5 4" xfId="21151"/>
    <cellStyle name="Percent 2 6 2 2 2 5 5" xfId="21152"/>
    <cellStyle name="Percent 2 6 2 2 2 5 6" xfId="21153"/>
    <cellStyle name="Percent 2 6 2 2 2 6" xfId="21154"/>
    <cellStyle name="Percent 2 6 2 2 2 6 2" xfId="21155"/>
    <cellStyle name="Percent 2 6 2 2 2 6 3" xfId="21156"/>
    <cellStyle name="Percent 2 6 2 2 2 6 4" xfId="21157"/>
    <cellStyle name="Percent 2 6 2 2 2 7" xfId="21158"/>
    <cellStyle name="Percent 2 6 2 2 2 7 2" xfId="21159"/>
    <cellStyle name="Percent 2 6 2 2 2 7 3" xfId="21160"/>
    <cellStyle name="Percent 2 6 2 2 2 7 4" xfId="21161"/>
    <cellStyle name="Percent 2 6 2 2 2 8" xfId="21162"/>
    <cellStyle name="Percent 2 6 2 2 2 9" xfId="21163"/>
    <cellStyle name="Percent 2 6 2 2 3" xfId="21164"/>
    <cellStyle name="Percent 2 6 2 2 3 2" xfId="21165"/>
    <cellStyle name="Percent 2 6 2 2 3 2 2" xfId="21166"/>
    <cellStyle name="Percent 2 6 2 2 3 2 2 2" xfId="21167"/>
    <cellStyle name="Percent 2 6 2 2 3 2 2 3" xfId="21168"/>
    <cellStyle name="Percent 2 6 2 2 3 2 2 4" xfId="21169"/>
    <cellStyle name="Percent 2 6 2 2 3 2 3" xfId="21170"/>
    <cellStyle name="Percent 2 6 2 2 3 2 3 2" xfId="21171"/>
    <cellStyle name="Percent 2 6 2 2 3 2 3 3" xfId="21172"/>
    <cellStyle name="Percent 2 6 2 2 3 2 3 4" xfId="21173"/>
    <cellStyle name="Percent 2 6 2 2 3 2 4" xfId="21174"/>
    <cellStyle name="Percent 2 6 2 2 3 2 5" xfId="21175"/>
    <cellStyle name="Percent 2 6 2 2 3 2 6" xfId="21176"/>
    <cellStyle name="Percent 2 6 2 2 3 3" xfId="21177"/>
    <cellStyle name="Percent 2 6 2 2 3 3 2" xfId="21178"/>
    <cellStyle name="Percent 2 6 2 2 3 3 2 2" xfId="21179"/>
    <cellStyle name="Percent 2 6 2 2 3 3 2 3" xfId="21180"/>
    <cellStyle name="Percent 2 6 2 2 3 3 2 4" xfId="21181"/>
    <cellStyle name="Percent 2 6 2 2 3 3 3" xfId="21182"/>
    <cellStyle name="Percent 2 6 2 2 3 3 3 2" xfId="21183"/>
    <cellStyle name="Percent 2 6 2 2 3 3 3 3" xfId="21184"/>
    <cellStyle name="Percent 2 6 2 2 3 3 3 4" xfId="21185"/>
    <cellStyle name="Percent 2 6 2 2 3 3 4" xfId="21186"/>
    <cellStyle name="Percent 2 6 2 2 3 3 5" xfId="21187"/>
    <cellStyle name="Percent 2 6 2 2 3 3 6" xfId="21188"/>
    <cellStyle name="Percent 2 6 2 2 3 4" xfId="21189"/>
    <cellStyle name="Percent 2 6 2 2 3 4 2" xfId="21190"/>
    <cellStyle name="Percent 2 6 2 2 3 4 3" xfId="21191"/>
    <cellStyle name="Percent 2 6 2 2 3 4 4" xfId="21192"/>
    <cellStyle name="Percent 2 6 2 2 3 5" xfId="21193"/>
    <cellStyle name="Percent 2 6 2 2 3 5 2" xfId="21194"/>
    <cellStyle name="Percent 2 6 2 2 3 5 3" xfId="21195"/>
    <cellStyle name="Percent 2 6 2 2 3 5 4" xfId="21196"/>
    <cellStyle name="Percent 2 6 2 2 3 6" xfId="21197"/>
    <cellStyle name="Percent 2 6 2 2 3 7" xfId="21198"/>
    <cellStyle name="Percent 2 6 2 2 3 8" xfId="21199"/>
    <cellStyle name="Percent 2 6 2 2 4" xfId="21200"/>
    <cellStyle name="Percent 2 6 2 2 4 2" xfId="21201"/>
    <cellStyle name="Percent 2 6 2 2 4 2 2" xfId="21202"/>
    <cellStyle name="Percent 2 6 2 2 4 2 2 2" xfId="21203"/>
    <cellStyle name="Percent 2 6 2 2 4 2 2 3" xfId="21204"/>
    <cellStyle name="Percent 2 6 2 2 4 2 2 4" xfId="21205"/>
    <cellStyle name="Percent 2 6 2 2 4 2 3" xfId="21206"/>
    <cellStyle name="Percent 2 6 2 2 4 2 3 2" xfId="21207"/>
    <cellStyle name="Percent 2 6 2 2 4 2 3 3" xfId="21208"/>
    <cellStyle name="Percent 2 6 2 2 4 2 3 4" xfId="21209"/>
    <cellStyle name="Percent 2 6 2 2 4 2 4" xfId="21210"/>
    <cellStyle name="Percent 2 6 2 2 4 2 5" xfId="21211"/>
    <cellStyle name="Percent 2 6 2 2 4 2 6" xfId="21212"/>
    <cellStyle name="Percent 2 6 2 2 4 3" xfId="21213"/>
    <cellStyle name="Percent 2 6 2 2 4 3 2" xfId="21214"/>
    <cellStyle name="Percent 2 6 2 2 4 3 2 2" xfId="21215"/>
    <cellStyle name="Percent 2 6 2 2 4 3 2 3" xfId="21216"/>
    <cellStyle name="Percent 2 6 2 2 4 3 2 4" xfId="21217"/>
    <cellStyle name="Percent 2 6 2 2 4 3 3" xfId="21218"/>
    <cellStyle name="Percent 2 6 2 2 4 3 3 2" xfId="21219"/>
    <cellStyle name="Percent 2 6 2 2 4 3 3 3" xfId="21220"/>
    <cellStyle name="Percent 2 6 2 2 4 3 3 4" xfId="21221"/>
    <cellStyle name="Percent 2 6 2 2 4 3 4" xfId="21222"/>
    <cellStyle name="Percent 2 6 2 2 4 3 5" xfId="21223"/>
    <cellStyle name="Percent 2 6 2 2 4 3 6" xfId="21224"/>
    <cellStyle name="Percent 2 6 2 2 4 4" xfId="21225"/>
    <cellStyle name="Percent 2 6 2 2 4 4 2" xfId="21226"/>
    <cellStyle name="Percent 2 6 2 2 4 4 3" xfId="21227"/>
    <cellStyle name="Percent 2 6 2 2 4 4 4" xfId="21228"/>
    <cellStyle name="Percent 2 6 2 2 4 5" xfId="21229"/>
    <cellStyle name="Percent 2 6 2 2 4 5 2" xfId="21230"/>
    <cellStyle name="Percent 2 6 2 2 4 5 3" xfId="21231"/>
    <cellStyle name="Percent 2 6 2 2 4 5 4" xfId="21232"/>
    <cellStyle name="Percent 2 6 2 2 4 6" xfId="21233"/>
    <cellStyle name="Percent 2 6 2 2 4 7" xfId="21234"/>
    <cellStyle name="Percent 2 6 2 2 4 8" xfId="21235"/>
    <cellStyle name="Percent 2 6 2 2 5" xfId="21236"/>
    <cellStyle name="Percent 2 6 2 2 5 2" xfId="21237"/>
    <cellStyle name="Percent 2 6 2 2 5 2 2" xfId="21238"/>
    <cellStyle name="Percent 2 6 2 2 5 2 2 2" xfId="21239"/>
    <cellStyle name="Percent 2 6 2 2 5 2 2 3" xfId="21240"/>
    <cellStyle name="Percent 2 6 2 2 5 2 2 4" xfId="21241"/>
    <cellStyle name="Percent 2 6 2 2 5 2 3" xfId="21242"/>
    <cellStyle name="Percent 2 6 2 2 5 2 3 2" xfId="21243"/>
    <cellStyle name="Percent 2 6 2 2 5 2 3 3" xfId="21244"/>
    <cellStyle name="Percent 2 6 2 2 5 2 3 4" xfId="21245"/>
    <cellStyle name="Percent 2 6 2 2 5 2 4" xfId="21246"/>
    <cellStyle name="Percent 2 6 2 2 5 2 5" xfId="21247"/>
    <cellStyle name="Percent 2 6 2 2 5 2 6" xfId="21248"/>
    <cellStyle name="Percent 2 6 2 2 5 3" xfId="21249"/>
    <cellStyle name="Percent 2 6 2 2 5 3 2" xfId="21250"/>
    <cellStyle name="Percent 2 6 2 2 5 3 2 2" xfId="21251"/>
    <cellStyle name="Percent 2 6 2 2 5 3 2 3" xfId="21252"/>
    <cellStyle name="Percent 2 6 2 2 5 3 2 4" xfId="21253"/>
    <cellStyle name="Percent 2 6 2 2 5 3 3" xfId="21254"/>
    <cellStyle name="Percent 2 6 2 2 5 3 3 2" xfId="21255"/>
    <cellStyle name="Percent 2 6 2 2 5 3 3 3" xfId="21256"/>
    <cellStyle name="Percent 2 6 2 2 5 3 3 4" xfId="21257"/>
    <cellStyle name="Percent 2 6 2 2 5 3 4" xfId="21258"/>
    <cellStyle name="Percent 2 6 2 2 5 3 5" xfId="21259"/>
    <cellStyle name="Percent 2 6 2 2 5 3 6" xfId="21260"/>
    <cellStyle name="Percent 2 6 2 2 5 4" xfId="21261"/>
    <cellStyle name="Percent 2 6 2 2 5 4 2" xfId="21262"/>
    <cellStyle name="Percent 2 6 2 2 5 4 3" xfId="21263"/>
    <cellStyle name="Percent 2 6 2 2 5 4 4" xfId="21264"/>
    <cellStyle name="Percent 2 6 2 2 5 5" xfId="21265"/>
    <cellStyle name="Percent 2 6 2 2 5 5 2" xfId="21266"/>
    <cellStyle name="Percent 2 6 2 2 5 5 3" xfId="21267"/>
    <cellStyle name="Percent 2 6 2 2 5 5 4" xfId="21268"/>
    <cellStyle name="Percent 2 6 2 2 5 6" xfId="21269"/>
    <cellStyle name="Percent 2 6 2 2 5 7" xfId="21270"/>
    <cellStyle name="Percent 2 6 2 2 5 8" xfId="21271"/>
    <cellStyle name="Percent 2 6 2 2 6" xfId="21272"/>
    <cellStyle name="Percent 2 6 2 2 6 2" xfId="21273"/>
    <cellStyle name="Percent 2 6 2 2 6 2 2" xfId="21274"/>
    <cellStyle name="Percent 2 6 2 2 6 2 3" xfId="21275"/>
    <cellStyle name="Percent 2 6 2 2 6 2 4" xfId="21276"/>
    <cellStyle name="Percent 2 6 2 2 6 3" xfId="21277"/>
    <cellStyle name="Percent 2 6 2 2 6 3 2" xfId="21278"/>
    <cellStyle name="Percent 2 6 2 2 6 3 3" xfId="21279"/>
    <cellStyle name="Percent 2 6 2 2 6 3 4" xfId="21280"/>
    <cellStyle name="Percent 2 6 2 2 6 4" xfId="21281"/>
    <cellStyle name="Percent 2 6 2 2 6 5" xfId="21282"/>
    <cellStyle name="Percent 2 6 2 2 6 6" xfId="21283"/>
    <cellStyle name="Percent 2 6 2 2 7" xfId="21284"/>
    <cellStyle name="Percent 2 6 2 2 7 2" xfId="21285"/>
    <cellStyle name="Percent 2 6 2 2 7 2 2" xfId="21286"/>
    <cellStyle name="Percent 2 6 2 2 7 2 3" xfId="21287"/>
    <cellStyle name="Percent 2 6 2 2 7 2 4" xfId="21288"/>
    <cellStyle name="Percent 2 6 2 2 7 3" xfId="21289"/>
    <cellStyle name="Percent 2 6 2 2 7 3 2" xfId="21290"/>
    <cellStyle name="Percent 2 6 2 2 7 3 3" xfId="21291"/>
    <cellStyle name="Percent 2 6 2 2 7 3 4" xfId="21292"/>
    <cellStyle name="Percent 2 6 2 2 7 4" xfId="21293"/>
    <cellStyle name="Percent 2 6 2 2 7 5" xfId="21294"/>
    <cellStyle name="Percent 2 6 2 2 7 6" xfId="21295"/>
    <cellStyle name="Percent 2 6 2 2 8" xfId="21296"/>
    <cellStyle name="Percent 2 6 2 2 8 2" xfId="21297"/>
    <cellStyle name="Percent 2 6 2 2 8 3" xfId="21298"/>
    <cellStyle name="Percent 2 6 2 2 8 4" xfId="21299"/>
    <cellStyle name="Percent 2 6 2 2 9" xfId="21300"/>
    <cellStyle name="Percent 2 6 2 2 9 2" xfId="21301"/>
    <cellStyle name="Percent 2 6 2 2 9 3" xfId="21302"/>
    <cellStyle name="Percent 2 6 2 2 9 4" xfId="21303"/>
    <cellStyle name="Percent 2 6 2 3" xfId="21304"/>
    <cellStyle name="Percent 2 6 2 3 10" xfId="21305"/>
    <cellStyle name="Percent 2 6 2 3 2" xfId="21306"/>
    <cellStyle name="Percent 2 6 2 3 2 2" xfId="21307"/>
    <cellStyle name="Percent 2 6 2 3 2 2 2" xfId="21308"/>
    <cellStyle name="Percent 2 6 2 3 2 2 2 2" xfId="21309"/>
    <cellStyle name="Percent 2 6 2 3 2 2 2 3" xfId="21310"/>
    <cellStyle name="Percent 2 6 2 3 2 2 2 4" xfId="21311"/>
    <cellStyle name="Percent 2 6 2 3 2 2 3" xfId="21312"/>
    <cellStyle name="Percent 2 6 2 3 2 2 3 2" xfId="21313"/>
    <cellStyle name="Percent 2 6 2 3 2 2 3 3" xfId="21314"/>
    <cellStyle name="Percent 2 6 2 3 2 2 3 4" xfId="21315"/>
    <cellStyle name="Percent 2 6 2 3 2 2 4" xfId="21316"/>
    <cellStyle name="Percent 2 6 2 3 2 2 5" xfId="21317"/>
    <cellStyle name="Percent 2 6 2 3 2 2 6" xfId="21318"/>
    <cellStyle name="Percent 2 6 2 3 2 3" xfId="21319"/>
    <cellStyle name="Percent 2 6 2 3 2 3 2" xfId="21320"/>
    <cellStyle name="Percent 2 6 2 3 2 3 2 2" xfId="21321"/>
    <cellStyle name="Percent 2 6 2 3 2 3 2 3" xfId="21322"/>
    <cellStyle name="Percent 2 6 2 3 2 3 2 4" xfId="21323"/>
    <cellStyle name="Percent 2 6 2 3 2 3 3" xfId="21324"/>
    <cellStyle name="Percent 2 6 2 3 2 3 3 2" xfId="21325"/>
    <cellStyle name="Percent 2 6 2 3 2 3 3 3" xfId="21326"/>
    <cellStyle name="Percent 2 6 2 3 2 3 3 4" xfId="21327"/>
    <cellStyle name="Percent 2 6 2 3 2 3 4" xfId="21328"/>
    <cellStyle name="Percent 2 6 2 3 2 3 5" xfId="21329"/>
    <cellStyle name="Percent 2 6 2 3 2 3 6" xfId="21330"/>
    <cellStyle name="Percent 2 6 2 3 2 4" xfId="21331"/>
    <cellStyle name="Percent 2 6 2 3 2 4 2" xfId="21332"/>
    <cellStyle name="Percent 2 6 2 3 2 4 3" xfId="21333"/>
    <cellStyle name="Percent 2 6 2 3 2 4 4" xfId="21334"/>
    <cellStyle name="Percent 2 6 2 3 2 5" xfId="21335"/>
    <cellStyle name="Percent 2 6 2 3 2 5 2" xfId="21336"/>
    <cellStyle name="Percent 2 6 2 3 2 5 3" xfId="21337"/>
    <cellStyle name="Percent 2 6 2 3 2 5 4" xfId="21338"/>
    <cellStyle name="Percent 2 6 2 3 2 6" xfId="21339"/>
    <cellStyle name="Percent 2 6 2 3 2 7" xfId="21340"/>
    <cellStyle name="Percent 2 6 2 3 2 8" xfId="21341"/>
    <cellStyle name="Percent 2 6 2 3 3" xfId="21342"/>
    <cellStyle name="Percent 2 6 2 3 3 2" xfId="21343"/>
    <cellStyle name="Percent 2 6 2 3 3 2 2" xfId="21344"/>
    <cellStyle name="Percent 2 6 2 3 3 2 2 2" xfId="21345"/>
    <cellStyle name="Percent 2 6 2 3 3 2 2 3" xfId="21346"/>
    <cellStyle name="Percent 2 6 2 3 3 2 2 4" xfId="21347"/>
    <cellStyle name="Percent 2 6 2 3 3 2 3" xfId="21348"/>
    <cellStyle name="Percent 2 6 2 3 3 2 3 2" xfId="21349"/>
    <cellStyle name="Percent 2 6 2 3 3 2 3 3" xfId="21350"/>
    <cellStyle name="Percent 2 6 2 3 3 2 3 4" xfId="21351"/>
    <cellStyle name="Percent 2 6 2 3 3 2 4" xfId="21352"/>
    <cellStyle name="Percent 2 6 2 3 3 2 5" xfId="21353"/>
    <cellStyle name="Percent 2 6 2 3 3 2 6" xfId="21354"/>
    <cellStyle name="Percent 2 6 2 3 3 3" xfId="21355"/>
    <cellStyle name="Percent 2 6 2 3 3 3 2" xfId="21356"/>
    <cellStyle name="Percent 2 6 2 3 3 3 2 2" xfId="21357"/>
    <cellStyle name="Percent 2 6 2 3 3 3 2 3" xfId="21358"/>
    <cellStyle name="Percent 2 6 2 3 3 3 2 4" xfId="21359"/>
    <cellStyle name="Percent 2 6 2 3 3 3 3" xfId="21360"/>
    <cellStyle name="Percent 2 6 2 3 3 3 3 2" xfId="21361"/>
    <cellStyle name="Percent 2 6 2 3 3 3 3 3" xfId="21362"/>
    <cellStyle name="Percent 2 6 2 3 3 3 3 4" xfId="21363"/>
    <cellStyle name="Percent 2 6 2 3 3 3 4" xfId="21364"/>
    <cellStyle name="Percent 2 6 2 3 3 3 5" xfId="21365"/>
    <cellStyle name="Percent 2 6 2 3 3 3 6" xfId="21366"/>
    <cellStyle name="Percent 2 6 2 3 3 4" xfId="21367"/>
    <cellStyle name="Percent 2 6 2 3 3 4 2" xfId="21368"/>
    <cellStyle name="Percent 2 6 2 3 3 4 3" xfId="21369"/>
    <cellStyle name="Percent 2 6 2 3 3 4 4" xfId="21370"/>
    <cellStyle name="Percent 2 6 2 3 3 5" xfId="21371"/>
    <cellStyle name="Percent 2 6 2 3 3 5 2" xfId="21372"/>
    <cellStyle name="Percent 2 6 2 3 3 5 3" xfId="21373"/>
    <cellStyle name="Percent 2 6 2 3 3 5 4" xfId="21374"/>
    <cellStyle name="Percent 2 6 2 3 3 6" xfId="21375"/>
    <cellStyle name="Percent 2 6 2 3 3 7" xfId="21376"/>
    <cellStyle name="Percent 2 6 2 3 3 8" xfId="21377"/>
    <cellStyle name="Percent 2 6 2 3 4" xfId="21378"/>
    <cellStyle name="Percent 2 6 2 3 4 2" xfId="21379"/>
    <cellStyle name="Percent 2 6 2 3 4 2 2" xfId="21380"/>
    <cellStyle name="Percent 2 6 2 3 4 2 3" xfId="21381"/>
    <cellStyle name="Percent 2 6 2 3 4 2 4" xfId="21382"/>
    <cellStyle name="Percent 2 6 2 3 4 3" xfId="21383"/>
    <cellStyle name="Percent 2 6 2 3 4 3 2" xfId="21384"/>
    <cellStyle name="Percent 2 6 2 3 4 3 3" xfId="21385"/>
    <cellStyle name="Percent 2 6 2 3 4 3 4" xfId="21386"/>
    <cellStyle name="Percent 2 6 2 3 4 4" xfId="21387"/>
    <cellStyle name="Percent 2 6 2 3 4 5" xfId="21388"/>
    <cellStyle name="Percent 2 6 2 3 4 6" xfId="21389"/>
    <cellStyle name="Percent 2 6 2 3 5" xfId="21390"/>
    <cellStyle name="Percent 2 6 2 3 5 2" xfId="21391"/>
    <cellStyle name="Percent 2 6 2 3 5 2 2" xfId="21392"/>
    <cellStyle name="Percent 2 6 2 3 5 2 3" xfId="21393"/>
    <cellStyle name="Percent 2 6 2 3 5 2 4" xfId="21394"/>
    <cellStyle name="Percent 2 6 2 3 5 3" xfId="21395"/>
    <cellStyle name="Percent 2 6 2 3 5 3 2" xfId="21396"/>
    <cellStyle name="Percent 2 6 2 3 5 3 3" xfId="21397"/>
    <cellStyle name="Percent 2 6 2 3 5 3 4" xfId="21398"/>
    <cellStyle name="Percent 2 6 2 3 5 4" xfId="21399"/>
    <cellStyle name="Percent 2 6 2 3 5 5" xfId="21400"/>
    <cellStyle name="Percent 2 6 2 3 5 6" xfId="21401"/>
    <cellStyle name="Percent 2 6 2 3 6" xfId="21402"/>
    <cellStyle name="Percent 2 6 2 3 6 2" xfId="21403"/>
    <cellStyle name="Percent 2 6 2 3 6 3" xfId="21404"/>
    <cellStyle name="Percent 2 6 2 3 6 4" xfId="21405"/>
    <cellStyle name="Percent 2 6 2 3 7" xfId="21406"/>
    <cellStyle name="Percent 2 6 2 3 7 2" xfId="21407"/>
    <cellStyle name="Percent 2 6 2 3 7 3" xfId="21408"/>
    <cellStyle name="Percent 2 6 2 3 7 4" xfId="21409"/>
    <cellStyle name="Percent 2 6 2 3 8" xfId="21410"/>
    <cellStyle name="Percent 2 6 2 3 9" xfId="21411"/>
    <cellStyle name="Percent 2 6 2 4" xfId="21412"/>
    <cellStyle name="Percent 2 6 2 4 2" xfId="21413"/>
    <cellStyle name="Percent 2 6 2 4 2 2" xfId="21414"/>
    <cellStyle name="Percent 2 6 2 4 2 2 2" xfId="21415"/>
    <cellStyle name="Percent 2 6 2 4 2 2 3" xfId="21416"/>
    <cellStyle name="Percent 2 6 2 4 2 2 4" xfId="21417"/>
    <cellStyle name="Percent 2 6 2 4 2 3" xfId="21418"/>
    <cellStyle name="Percent 2 6 2 4 2 3 2" xfId="21419"/>
    <cellStyle name="Percent 2 6 2 4 2 3 3" xfId="21420"/>
    <cellStyle name="Percent 2 6 2 4 2 3 4" xfId="21421"/>
    <cellStyle name="Percent 2 6 2 4 2 4" xfId="21422"/>
    <cellStyle name="Percent 2 6 2 4 2 5" xfId="21423"/>
    <cellStyle name="Percent 2 6 2 4 2 6" xfId="21424"/>
    <cellStyle name="Percent 2 6 2 4 3" xfId="21425"/>
    <cellStyle name="Percent 2 6 2 4 3 2" xfId="21426"/>
    <cellStyle name="Percent 2 6 2 4 3 2 2" xfId="21427"/>
    <cellStyle name="Percent 2 6 2 4 3 2 3" xfId="21428"/>
    <cellStyle name="Percent 2 6 2 4 3 2 4" xfId="21429"/>
    <cellStyle name="Percent 2 6 2 4 3 3" xfId="21430"/>
    <cellStyle name="Percent 2 6 2 4 3 3 2" xfId="21431"/>
    <cellStyle name="Percent 2 6 2 4 3 3 3" xfId="21432"/>
    <cellStyle name="Percent 2 6 2 4 3 3 4" xfId="21433"/>
    <cellStyle name="Percent 2 6 2 4 3 4" xfId="21434"/>
    <cellStyle name="Percent 2 6 2 4 3 5" xfId="21435"/>
    <cellStyle name="Percent 2 6 2 4 3 6" xfId="21436"/>
    <cellStyle name="Percent 2 6 2 4 4" xfId="21437"/>
    <cellStyle name="Percent 2 6 2 4 4 2" xfId="21438"/>
    <cellStyle name="Percent 2 6 2 4 4 3" xfId="21439"/>
    <cellStyle name="Percent 2 6 2 4 4 4" xfId="21440"/>
    <cellStyle name="Percent 2 6 2 4 5" xfId="21441"/>
    <cellStyle name="Percent 2 6 2 4 5 2" xfId="21442"/>
    <cellStyle name="Percent 2 6 2 4 5 3" xfId="21443"/>
    <cellStyle name="Percent 2 6 2 4 5 4" xfId="21444"/>
    <cellStyle name="Percent 2 6 2 4 6" xfId="21445"/>
    <cellStyle name="Percent 2 6 2 4 7" xfId="21446"/>
    <cellStyle name="Percent 2 6 2 4 8" xfId="21447"/>
    <cellStyle name="Percent 2 6 2 5" xfId="21448"/>
    <cellStyle name="Percent 2 6 2 5 2" xfId="21449"/>
    <cellStyle name="Percent 2 6 2 5 2 2" xfId="21450"/>
    <cellStyle name="Percent 2 6 2 5 2 2 2" xfId="21451"/>
    <cellStyle name="Percent 2 6 2 5 2 2 3" xfId="21452"/>
    <cellStyle name="Percent 2 6 2 5 2 2 4" xfId="21453"/>
    <cellStyle name="Percent 2 6 2 5 2 3" xfId="21454"/>
    <cellStyle name="Percent 2 6 2 5 2 3 2" xfId="21455"/>
    <cellStyle name="Percent 2 6 2 5 2 3 3" xfId="21456"/>
    <cellStyle name="Percent 2 6 2 5 2 3 4" xfId="21457"/>
    <cellStyle name="Percent 2 6 2 5 2 4" xfId="21458"/>
    <cellStyle name="Percent 2 6 2 5 2 5" xfId="21459"/>
    <cellStyle name="Percent 2 6 2 5 2 6" xfId="21460"/>
    <cellStyle name="Percent 2 6 2 5 3" xfId="21461"/>
    <cellStyle name="Percent 2 6 2 5 3 2" xfId="21462"/>
    <cellStyle name="Percent 2 6 2 5 3 2 2" xfId="21463"/>
    <cellStyle name="Percent 2 6 2 5 3 2 3" xfId="21464"/>
    <cellStyle name="Percent 2 6 2 5 3 2 4" xfId="21465"/>
    <cellStyle name="Percent 2 6 2 5 3 3" xfId="21466"/>
    <cellStyle name="Percent 2 6 2 5 3 3 2" xfId="21467"/>
    <cellStyle name="Percent 2 6 2 5 3 3 3" xfId="21468"/>
    <cellStyle name="Percent 2 6 2 5 3 3 4" xfId="21469"/>
    <cellStyle name="Percent 2 6 2 5 3 4" xfId="21470"/>
    <cellStyle name="Percent 2 6 2 5 3 5" xfId="21471"/>
    <cellStyle name="Percent 2 6 2 5 3 6" xfId="21472"/>
    <cellStyle name="Percent 2 6 2 5 4" xfId="21473"/>
    <cellStyle name="Percent 2 6 2 5 4 2" xfId="21474"/>
    <cellStyle name="Percent 2 6 2 5 4 3" xfId="21475"/>
    <cellStyle name="Percent 2 6 2 5 4 4" xfId="21476"/>
    <cellStyle name="Percent 2 6 2 5 5" xfId="21477"/>
    <cellStyle name="Percent 2 6 2 5 5 2" xfId="21478"/>
    <cellStyle name="Percent 2 6 2 5 5 3" xfId="21479"/>
    <cellStyle name="Percent 2 6 2 5 5 4" xfId="21480"/>
    <cellStyle name="Percent 2 6 2 5 6" xfId="21481"/>
    <cellStyle name="Percent 2 6 2 5 7" xfId="21482"/>
    <cellStyle name="Percent 2 6 2 5 8" xfId="21483"/>
    <cellStyle name="Percent 2 6 2 6" xfId="21484"/>
    <cellStyle name="Percent 2 6 2 6 2" xfId="21485"/>
    <cellStyle name="Percent 2 6 2 6 2 2" xfId="21486"/>
    <cellStyle name="Percent 2 6 2 6 2 2 2" xfId="21487"/>
    <cellStyle name="Percent 2 6 2 6 2 2 3" xfId="21488"/>
    <cellStyle name="Percent 2 6 2 6 2 2 4" xfId="21489"/>
    <cellStyle name="Percent 2 6 2 6 2 3" xfId="21490"/>
    <cellStyle name="Percent 2 6 2 6 2 3 2" xfId="21491"/>
    <cellStyle name="Percent 2 6 2 6 2 3 3" xfId="21492"/>
    <cellStyle name="Percent 2 6 2 6 2 3 4" xfId="21493"/>
    <cellStyle name="Percent 2 6 2 6 2 4" xfId="21494"/>
    <cellStyle name="Percent 2 6 2 6 2 5" xfId="21495"/>
    <cellStyle name="Percent 2 6 2 6 2 6" xfId="21496"/>
    <cellStyle name="Percent 2 6 2 6 3" xfId="21497"/>
    <cellStyle name="Percent 2 6 2 6 3 2" xfId="21498"/>
    <cellStyle name="Percent 2 6 2 6 3 2 2" xfId="21499"/>
    <cellStyle name="Percent 2 6 2 6 3 2 3" xfId="21500"/>
    <cellStyle name="Percent 2 6 2 6 3 2 4" xfId="21501"/>
    <cellStyle name="Percent 2 6 2 6 3 3" xfId="21502"/>
    <cellStyle name="Percent 2 6 2 6 3 3 2" xfId="21503"/>
    <cellStyle name="Percent 2 6 2 6 3 3 3" xfId="21504"/>
    <cellStyle name="Percent 2 6 2 6 3 3 4" xfId="21505"/>
    <cellStyle name="Percent 2 6 2 6 3 4" xfId="21506"/>
    <cellStyle name="Percent 2 6 2 6 3 5" xfId="21507"/>
    <cellStyle name="Percent 2 6 2 6 3 6" xfId="21508"/>
    <cellStyle name="Percent 2 6 2 6 4" xfId="21509"/>
    <cellStyle name="Percent 2 6 2 6 4 2" xfId="21510"/>
    <cellStyle name="Percent 2 6 2 6 4 3" xfId="21511"/>
    <cellStyle name="Percent 2 6 2 6 4 4" xfId="21512"/>
    <cellStyle name="Percent 2 6 2 6 5" xfId="21513"/>
    <cellStyle name="Percent 2 6 2 6 5 2" xfId="21514"/>
    <cellStyle name="Percent 2 6 2 6 5 3" xfId="21515"/>
    <cellStyle name="Percent 2 6 2 6 5 4" xfId="21516"/>
    <cellStyle name="Percent 2 6 2 6 6" xfId="21517"/>
    <cellStyle name="Percent 2 6 2 6 7" xfId="21518"/>
    <cellStyle name="Percent 2 6 2 6 8" xfId="21519"/>
    <cellStyle name="Percent 2 6 2 7" xfId="21520"/>
    <cellStyle name="Percent 2 6 2 7 2" xfId="21521"/>
    <cellStyle name="Percent 2 6 2 7 2 2" xfId="21522"/>
    <cellStyle name="Percent 2 6 2 7 2 3" xfId="21523"/>
    <cellStyle name="Percent 2 6 2 7 2 4" xfId="21524"/>
    <cellStyle name="Percent 2 6 2 7 3" xfId="21525"/>
    <cellStyle name="Percent 2 6 2 7 3 2" xfId="21526"/>
    <cellStyle name="Percent 2 6 2 7 3 3" xfId="21527"/>
    <cellStyle name="Percent 2 6 2 7 3 4" xfId="21528"/>
    <cellStyle name="Percent 2 6 2 7 4" xfId="21529"/>
    <cellStyle name="Percent 2 6 2 7 5" xfId="21530"/>
    <cellStyle name="Percent 2 6 2 7 6" xfId="21531"/>
    <cellStyle name="Percent 2 6 2 8" xfId="21532"/>
    <cellStyle name="Percent 2 6 2 8 2" xfId="21533"/>
    <cellStyle name="Percent 2 6 2 8 2 2" xfId="21534"/>
    <cellStyle name="Percent 2 6 2 8 2 3" xfId="21535"/>
    <cellStyle name="Percent 2 6 2 8 2 4" xfId="21536"/>
    <cellStyle name="Percent 2 6 2 8 3" xfId="21537"/>
    <cellStyle name="Percent 2 6 2 8 3 2" xfId="21538"/>
    <cellStyle name="Percent 2 6 2 8 3 3" xfId="21539"/>
    <cellStyle name="Percent 2 6 2 8 3 4" xfId="21540"/>
    <cellStyle name="Percent 2 6 2 8 4" xfId="21541"/>
    <cellStyle name="Percent 2 6 2 8 5" xfId="21542"/>
    <cellStyle name="Percent 2 6 2 8 6" xfId="21543"/>
    <cellStyle name="Percent 2 6 2 9" xfId="21544"/>
    <cellStyle name="Percent 2 6 2 9 2" xfId="21545"/>
    <cellStyle name="Percent 2 6 2 9 3" xfId="21546"/>
    <cellStyle name="Percent 2 6 2 9 4" xfId="21547"/>
    <cellStyle name="Percent 2 6 3" xfId="21548"/>
    <cellStyle name="Percent 2 6 3 10" xfId="21549"/>
    <cellStyle name="Percent 2 6 3 11" xfId="21550"/>
    <cellStyle name="Percent 2 6 3 12" xfId="21551"/>
    <cellStyle name="Percent 2 6 3 2" xfId="21552"/>
    <cellStyle name="Percent 2 6 3 2 10" xfId="21553"/>
    <cellStyle name="Percent 2 6 3 2 2" xfId="21554"/>
    <cellStyle name="Percent 2 6 3 2 2 2" xfId="21555"/>
    <cellStyle name="Percent 2 6 3 2 2 2 2" xfId="21556"/>
    <cellStyle name="Percent 2 6 3 2 2 2 2 2" xfId="21557"/>
    <cellStyle name="Percent 2 6 3 2 2 2 2 3" xfId="21558"/>
    <cellStyle name="Percent 2 6 3 2 2 2 2 4" xfId="21559"/>
    <cellStyle name="Percent 2 6 3 2 2 2 3" xfId="21560"/>
    <cellStyle name="Percent 2 6 3 2 2 2 3 2" xfId="21561"/>
    <cellStyle name="Percent 2 6 3 2 2 2 3 3" xfId="21562"/>
    <cellStyle name="Percent 2 6 3 2 2 2 3 4" xfId="21563"/>
    <cellStyle name="Percent 2 6 3 2 2 2 4" xfId="21564"/>
    <cellStyle name="Percent 2 6 3 2 2 2 5" xfId="21565"/>
    <cellStyle name="Percent 2 6 3 2 2 2 6" xfId="21566"/>
    <cellStyle name="Percent 2 6 3 2 2 3" xfId="21567"/>
    <cellStyle name="Percent 2 6 3 2 2 3 2" xfId="21568"/>
    <cellStyle name="Percent 2 6 3 2 2 3 2 2" xfId="21569"/>
    <cellStyle name="Percent 2 6 3 2 2 3 2 3" xfId="21570"/>
    <cellStyle name="Percent 2 6 3 2 2 3 2 4" xfId="21571"/>
    <cellStyle name="Percent 2 6 3 2 2 3 3" xfId="21572"/>
    <cellStyle name="Percent 2 6 3 2 2 3 3 2" xfId="21573"/>
    <cellStyle name="Percent 2 6 3 2 2 3 3 3" xfId="21574"/>
    <cellStyle name="Percent 2 6 3 2 2 3 3 4" xfId="21575"/>
    <cellStyle name="Percent 2 6 3 2 2 3 4" xfId="21576"/>
    <cellStyle name="Percent 2 6 3 2 2 3 5" xfId="21577"/>
    <cellStyle name="Percent 2 6 3 2 2 3 6" xfId="21578"/>
    <cellStyle name="Percent 2 6 3 2 2 4" xfId="21579"/>
    <cellStyle name="Percent 2 6 3 2 2 4 2" xfId="21580"/>
    <cellStyle name="Percent 2 6 3 2 2 4 3" xfId="21581"/>
    <cellStyle name="Percent 2 6 3 2 2 4 4" xfId="21582"/>
    <cellStyle name="Percent 2 6 3 2 2 5" xfId="21583"/>
    <cellStyle name="Percent 2 6 3 2 2 5 2" xfId="21584"/>
    <cellStyle name="Percent 2 6 3 2 2 5 3" xfId="21585"/>
    <cellStyle name="Percent 2 6 3 2 2 5 4" xfId="21586"/>
    <cellStyle name="Percent 2 6 3 2 2 6" xfId="21587"/>
    <cellStyle name="Percent 2 6 3 2 2 7" xfId="21588"/>
    <cellStyle name="Percent 2 6 3 2 2 8" xfId="21589"/>
    <cellStyle name="Percent 2 6 3 2 3" xfId="21590"/>
    <cellStyle name="Percent 2 6 3 2 3 2" xfId="21591"/>
    <cellStyle name="Percent 2 6 3 2 3 2 2" xfId="21592"/>
    <cellStyle name="Percent 2 6 3 2 3 2 2 2" xfId="21593"/>
    <cellStyle name="Percent 2 6 3 2 3 2 2 3" xfId="21594"/>
    <cellStyle name="Percent 2 6 3 2 3 2 2 4" xfId="21595"/>
    <cellStyle name="Percent 2 6 3 2 3 2 3" xfId="21596"/>
    <cellStyle name="Percent 2 6 3 2 3 2 3 2" xfId="21597"/>
    <cellStyle name="Percent 2 6 3 2 3 2 3 3" xfId="21598"/>
    <cellStyle name="Percent 2 6 3 2 3 2 3 4" xfId="21599"/>
    <cellStyle name="Percent 2 6 3 2 3 2 4" xfId="21600"/>
    <cellStyle name="Percent 2 6 3 2 3 2 5" xfId="21601"/>
    <cellStyle name="Percent 2 6 3 2 3 2 6" xfId="21602"/>
    <cellStyle name="Percent 2 6 3 2 3 3" xfId="21603"/>
    <cellStyle name="Percent 2 6 3 2 3 3 2" xfId="21604"/>
    <cellStyle name="Percent 2 6 3 2 3 3 2 2" xfId="21605"/>
    <cellStyle name="Percent 2 6 3 2 3 3 2 3" xfId="21606"/>
    <cellStyle name="Percent 2 6 3 2 3 3 2 4" xfId="21607"/>
    <cellStyle name="Percent 2 6 3 2 3 3 3" xfId="21608"/>
    <cellStyle name="Percent 2 6 3 2 3 3 3 2" xfId="21609"/>
    <cellStyle name="Percent 2 6 3 2 3 3 3 3" xfId="21610"/>
    <cellStyle name="Percent 2 6 3 2 3 3 3 4" xfId="21611"/>
    <cellStyle name="Percent 2 6 3 2 3 3 4" xfId="21612"/>
    <cellStyle name="Percent 2 6 3 2 3 3 5" xfId="21613"/>
    <cellStyle name="Percent 2 6 3 2 3 3 6" xfId="21614"/>
    <cellStyle name="Percent 2 6 3 2 3 4" xfId="21615"/>
    <cellStyle name="Percent 2 6 3 2 3 4 2" xfId="21616"/>
    <cellStyle name="Percent 2 6 3 2 3 4 3" xfId="21617"/>
    <cellStyle name="Percent 2 6 3 2 3 4 4" xfId="21618"/>
    <cellStyle name="Percent 2 6 3 2 3 5" xfId="21619"/>
    <cellStyle name="Percent 2 6 3 2 3 5 2" xfId="21620"/>
    <cellStyle name="Percent 2 6 3 2 3 5 3" xfId="21621"/>
    <cellStyle name="Percent 2 6 3 2 3 5 4" xfId="21622"/>
    <cellStyle name="Percent 2 6 3 2 3 6" xfId="21623"/>
    <cellStyle name="Percent 2 6 3 2 3 7" xfId="21624"/>
    <cellStyle name="Percent 2 6 3 2 3 8" xfId="21625"/>
    <cellStyle name="Percent 2 6 3 2 4" xfId="21626"/>
    <cellStyle name="Percent 2 6 3 2 4 2" xfId="21627"/>
    <cellStyle name="Percent 2 6 3 2 4 2 2" xfId="21628"/>
    <cellStyle name="Percent 2 6 3 2 4 2 3" xfId="21629"/>
    <cellStyle name="Percent 2 6 3 2 4 2 4" xfId="21630"/>
    <cellStyle name="Percent 2 6 3 2 4 3" xfId="21631"/>
    <cellStyle name="Percent 2 6 3 2 4 3 2" xfId="21632"/>
    <cellStyle name="Percent 2 6 3 2 4 3 3" xfId="21633"/>
    <cellStyle name="Percent 2 6 3 2 4 3 4" xfId="21634"/>
    <cellStyle name="Percent 2 6 3 2 4 4" xfId="21635"/>
    <cellStyle name="Percent 2 6 3 2 4 5" xfId="21636"/>
    <cellStyle name="Percent 2 6 3 2 4 6" xfId="21637"/>
    <cellStyle name="Percent 2 6 3 2 5" xfId="21638"/>
    <cellStyle name="Percent 2 6 3 2 5 2" xfId="21639"/>
    <cellStyle name="Percent 2 6 3 2 5 2 2" xfId="21640"/>
    <cellStyle name="Percent 2 6 3 2 5 2 3" xfId="21641"/>
    <cellStyle name="Percent 2 6 3 2 5 2 4" xfId="21642"/>
    <cellStyle name="Percent 2 6 3 2 5 3" xfId="21643"/>
    <cellStyle name="Percent 2 6 3 2 5 3 2" xfId="21644"/>
    <cellStyle name="Percent 2 6 3 2 5 3 3" xfId="21645"/>
    <cellStyle name="Percent 2 6 3 2 5 3 4" xfId="21646"/>
    <cellStyle name="Percent 2 6 3 2 5 4" xfId="21647"/>
    <cellStyle name="Percent 2 6 3 2 5 5" xfId="21648"/>
    <cellStyle name="Percent 2 6 3 2 5 6" xfId="21649"/>
    <cellStyle name="Percent 2 6 3 2 6" xfId="21650"/>
    <cellStyle name="Percent 2 6 3 2 6 2" xfId="21651"/>
    <cellStyle name="Percent 2 6 3 2 6 3" xfId="21652"/>
    <cellStyle name="Percent 2 6 3 2 6 4" xfId="21653"/>
    <cellStyle name="Percent 2 6 3 2 7" xfId="21654"/>
    <cellStyle name="Percent 2 6 3 2 7 2" xfId="21655"/>
    <cellStyle name="Percent 2 6 3 2 7 3" xfId="21656"/>
    <cellStyle name="Percent 2 6 3 2 7 4" xfId="21657"/>
    <cellStyle name="Percent 2 6 3 2 8" xfId="21658"/>
    <cellStyle name="Percent 2 6 3 2 9" xfId="21659"/>
    <cellStyle name="Percent 2 6 3 3" xfId="21660"/>
    <cellStyle name="Percent 2 6 3 3 2" xfId="21661"/>
    <cellStyle name="Percent 2 6 3 3 2 2" xfId="21662"/>
    <cellStyle name="Percent 2 6 3 3 2 2 2" xfId="21663"/>
    <cellStyle name="Percent 2 6 3 3 2 2 3" xfId="21664"/>
    <cellStyle name="Percent 2 6 3 3 2 2 4" xfId="21665"/>
    <cellStyle name="Percent 2 6 3 3 2 3" xfId="21666"/>
    <cellStyle name="Percent 2 6 3 3 2 3 2" xfId="21667"/>
    <cellStyle name="Percent 2 6 3 3 2 3 3" xfId="21668"/>
    <cellStyle name="Percent 2 6 3 3 2 3 4" xfId="21669"/>
    <cellStyle name="Percent 2 6 3 3 2 4" xfId="21670"/>
    <cellStyle name="Percent 2 6 3 3 2 5" xfId="21671"/>
    <cellStyle name="Percent 2 6 3 3 2 6" xfId="21672"/>
    <cellStyle name="Percent 2 6 3 3 3" xfId="21673"/>
    <cellStyle name="Percent 2 6 3 3 3 2" xfId="21674"/>
    <cellStyle name="Percent 2 6 3 3 3 2 2" xfId="21675"/>
    <cellStyle name="Percent 2 6 3 3 3 2 3" xfId="21676"/>
    <cellStyle name="Percent 2 6 3 3 3 2 4" xfId="21677"/>
    <cellStyle name="Percent 2 6 3 3 3 3" xfId="21678"/>
    <cellStyle name="Percent 2 6 3 3 3 3 2" xfId="21679"/>
    <cellStyle name="Percent 2 6 3 3 3 3 3" xfId="21680"/>
    <cellStyle name="Percent 2 6 3 3 3 3 4" xfId="21681"/>
    <cellStyle name="Percent 2 6 3 3 3 4" xfId="21682"/>
    <cellStyle name="Percent 2 6 3 3 3 5" xfId="21683"/>
    <cellStyle name="Percent 2 6 3 3 3 6" xfId="21684"/>
    <cellStyle name="Percent 2 6 3 3 4" xfId="21685"/>
    <cellStyle name="Percent 2 6 3 3 4 2" xfId="21686"/>
    <cellStyle name="Percent 2 6 3 3 4 3" xfId="21687"/>
    <cellStyle name="Percent 2 6 3 3 4 4" xfId="21688"/>
    <cellStyle name="Percent 2 6 3 3 5" xfId="21689"/>
    <cellStyle name="Percent 2 6 3 3 5 2" xfId="21690"/>
    <cellStyle name="Percent 2 6 3 3 5 3" xfId="21691"/>
    <cellStyle name="Percent 2 6 3 3 5 4" xfId="21692"/>
    <cellStyle name="Percent 2 6 3 3 6" xfId="21693"/>
    <cellStyle name="Percent 2 6 3 3 7" xfId="21694"/>
    <cellStyle name="Percent 2 6 3 3 8" xfId="21695"/>
    <cellStyle name="Percent 2 6 3 4" xfId="21696"/>
    <cellStyle name="Percent 2 6 3 4 2" xfId="21697"/>
    <cellStyle name="Percent 2 6 3 4 2 2" xfId="21698"/>
    <cellStyle name="Percent 2 6 3 4 2 2 2" xfId="21699"/>
    <cellStyle name="Percent 2 6 3 4 2 2 3" xfId="21700"/>
    <cellStyle name="Percent 2 6 3 4 2 2 4" xfId="21701"/>
    <cellStyle name="Percent 2 6 3 4 2 3" xfId="21702"/>
    <cellStyle name="Percent 2 6 3 4 2 3 2" xfId="21703"/>
    <cellStyle name="Percent 2 6 3 4 2 3 3" xfId="21704"/>
    <cellStyle name="Percent 2 6 3 4 2 3 4" xfId="21705"/>
    <cellStyle name="Percent 2 6 3 4 2 4" xfId="21706"/>
    <cellStyle name="Percent 2 6 3 4 2 5" xfId="21707"/>
    <cellStyle name="Percent 2 6 3 4 2 6" xfId="21708"/>
    <cellStyle name="Percent 2 6 3 4 3" xfId="21709"/>
    <cellStyle name="Percent 2 6 3 4 3 2" xfId="21710"/>
    <cellStyle name="Percent 2 6 3 4 3 2 2" xfId="21711"/>
    <cellStyle name="Percent 2 6 3 4 3 2 3" xfId="21712"/>
    <cellStyle name="Percent 2 6 3 4 3 2 4" xfId="21713"/>
    <cellStyle name="Percent 2 6 3 4 3 3" xfId="21714"/>
    <cellStyle name="Percent 2 6 3 4 3 3 2" xfId="21715"/>
    <cellStyle name="Percent 2 6 3 4 3 3 3" xfId="21716"/>
    <cellStyle name="Percent 2 6 3 4 3 3 4" xfId="21717"/>
    <cellStyle name="Percent 2 6 3 4 3 4" xfId="21718"/>
    <cellStyle name="Percent 2 6 3 4 3 5" xfId="21719"/>
    <cellStyle name="Percent 2 6 3 4 3 6" xfId="21720"/>
    <cellStyle name="Percent 2 6 3 4 4" xfId="21721"/>
    <cellStyle name="Percent 2 6 3 4 4 2" xfId="21722"/>
    <cellStyle name="Percent 2 6 3 4 4 3" xfId="21723"/>
    <cellStyle name="Percent 2 6 3 4 4 4" xfId="21724"/>
    <cellStyle name="Percent 2 6 3 4 5" xfId="21725"/>
    <cellStyle name="Percent 2 6 3 4 5 2" xfId="21726"/>
    <cellStyle name="Percent 2 6 3 4 5 3" xfId="21727"/>
    <cellStyle name="Percent 2 6 3 4 5 4" xfId="21728"/>
    <cellStyle name="Percent 2 6 3 4 6" xfId="21729"/>
    <cellStyle name="Percent 2 6 3 4 7" xfId="21730"/>
    <cellStyle name="Percent 2 6 3 4 8" xfId="21731"/>
    <cellStyle name="Percent 2 6 3 5" xfId="21732"/>
    <cellStyle name="Percent 2 6 3 5 2" xfId="21733"/>
    <cellStyle name="Percent 2 6 3 5 2 2" xfId="21734"/>
    <cellStyle name="Percent 2 6 3 5 2 2 2" xfId="21735"/>
    <cellStyle name="Percent 2 6 3 5 2 2 3" xfId="21736"/>
    <cellStyle name="Percent 2 6 3 5 2 2 4" xfId="21737"/>
    <cellStyle name="Percent 2 6 3 5 2 3" xfId="21738"/>
    <cellStyle name="Percent 2 6 3 5 2 3 2" xfId="21739"/>
    <cellStyle name="Percent 2 6 3 5 2 3 3" xfId="21740"/>
    <cellStyle name="Percent 2 6 3 5 2 3 4" xfId="21741"/>
    <cellStyle name="Percent 2 6 3 5 2 4" xfId="21742"/>
    <cellStyle name="Percent 2 6 3 5 2 5" xfId="21743"/>
    <cellStyle name="Percent 2 6 3 5 2 6" xfId="21744"/>
    <cellStyle name="Percent 2 6 3 5 3" xfId="21745"/>
    <cellStyle name="Percent 2 6 3 5 3 2" xfId="21746"/>
    <cellStyle name="Percent 2 6 3 5 3 2 2" xfId="21747"/>
    <cellStyle name="Percent 2 6 3 5 3 2 3" xfId="21748"/>
    <cellStyle name="Percent 2 6 3 5 3 2 4" xfId="21749"/>
    <cellStyle name="Percent 2 6 3 5 3 3" xfId="21750"/>
    <cellStyle name="Percent 2 6 3 5 3 3 2" xfId="21751"/>
    <cellStyle name="Percent 2 6 3 5 3 3 3" xfId="21752"/>
    <cellStyle name="Percent 2 6 3 5 3 3 4" xfId="21753"/>
    <cellStyle name="Percent 2 6 3 5 3 4" xfId="21754"/>
    <cellStyle name="Percent 2 6 3 5 3 5" xfId="21755"/>
    <cellStyle name="Percent 2 6 3 5 3 6" xfId="21756"/>
    <cellStyle name="Percent 2 6 3 5 4" xfId="21757"/>
    <cellStyle name="Percent 2 6 3 5 4 2" xfId="21758"/>
    <cellStyle name="Percent 2 6 3 5 4 3" xfId="21759"/>
    <cellStyle name="Percent 2 6 3 5 4 4" xfId="21760"/>
    <cellStyle name="Percent 2 6 3 5 5" xfId="21761"/>
    <cellStyle name="Percent 2 6 3 5 5 2" xfId="21762"/>
    <cellStyle name="Percent 2 6 3 5 5 3" xfId="21763"/>
    <cellStyle name="Percent 2 6 3 5 5 4" xfId="21764"/>
    <cellStyle name="Percent 2 6 3 5 6" xfId="21765"/>
    <cellStyle name="Percent 2 6 3 5 7" xfId="21766"/>
    <cellStyle name="Percent 2 6 3 5 8" xfId="21767"/>
    <cellStyle name="Percent 2 6 3 6" xfId="21768"/>
    <cellStyle name="Percent 2 6 3 6 2" xfId="21769"/>
    <cellStyle name="Percent 2 6 3 6 2 2" xfId="21770"/>
    <cellStyle name="Percent 2 6 3 6 2 3" xfId="21771"/>
    <cellStyle name="Percent 2 6 3 6 2 4" xfId="21772"/>
    <cellStyle name="Percent 2 6 3 6 3" xfId="21773"/>
    <cellStyle name="Percent 2 6 3 6 3 2" xfId="21774"/>
    <cellStyle name="Percent 2 6 3 6 3 3" xfId="21775"/>
    <cellStyle name="Percent 2 6 3 6 3 4" xfId="21776"/>
    <cellStyle name="Percent 2 6 3 6 4" xfId="21777"/>
    <cellStyle name="Percent 2 6 3 6 5" xfId="21778"/>
    <cellStyle name="Percent 2 6 3 6 6" xfId="21779"/>
    <cellStyle name="Percent 2 6 3 7" xfId="21780"/>
    <cellStyle name="Percent 2 6 3 7 2" xfId="21781"/>
    <cellStyle name="Percent 2 6 3 7 2 2" xfId="21782"/>
    <cellStyle name="Percent 2 6 3 7 2 3" xfId="21783"/>
    <cellStyle name="Percent 2 6 3 7 2 4" xfId="21784"/>
    <cellStyle name="Percent 2 6 3 7 3" xfId="21785"/>
    <cellStyle name="Percent 2 6 3 7 3 2" xfId="21786"/>
    <cellStyle name="Percent 2 6 3 7 3 3" xfId="21787"/>
    <cellStyle name="Percent 2 6 3 7 3 4" xfId="21788"/>
    <cellStyle name="Percent 2 6 3 7 4" xfId="21789"/>
    <cellStyle name="Percent 2 6 3 7 5" xfId="21790"/>
    <cellStyle name="Percent 2 6 3 7 6" xfId="21791"/>
    <cellStyle name="Percent 2 6 3 8" xfId="21792"/>
    <cellStyle name="Percent 2 6 3 8 2" xfId="21793"/>
    <cellStyle name="Percent 2 6 3 8 3" xfId="21794"/>
    <cellStyle name="Percent 2 6 3 8 4" xfId="21795"/>
    <cellStyle name="Percent 2 6 3 9" xfId="21796"/>
    <cellStyle name="Percent 2 6 3 9 2" xfId="21797"/>
    <cellStyle name="Percent 2 6 3 9 3" xfId="21798"/>
    <cellStyle name="Percent 2 6 3 9 4" xfId="21799"/>
    <cellStyle name="Percent 2 6 4" xfId="21800"/>
    <cellStyle name="Percent 2 6 4 10" xfId="21801"/>
    <cellStyle name="Percent 2 6 4 2" xfId="21802"/>
    <cellStyle name="Percent 2 6 4 2 2" xfId="21803"/>
    <cellStyle name="Percent 2 6 4 2 2 2" xfId="21804"/>
    <cellStyle name="Percent 2 6 4 2 2 2 2" xfId="21805"/>
    <cellStyle name="Percent 2 6 4 2 2 2 3" xfId="21806"/>
    <cellStyle name="Percent 2 6 4 2 2 2 4" xfId="21807"/>
    <cellStyle name="Percent 2 6 4 2 2 3" xfId="21808"/>
    <cellStyle name="Percent 2 6 4 2 2 3 2" xfId="21809"/>
    <cellStyle name="Percent 2 6 4 2 2 3 3" xfId="21810"/>
    <cellStyle name="Percent 2 6 4 2 2 3 4" xfId="21811"/>
    <cellStyle name="Percent 2 6 4 2 2 4" xfId="21812"/>
    <cellStyle name="Percent 2 6 4 2 2 5" xfId="21813"/>
    <cellStyle name="Percent 2 6 4 2 2 6" xfId="21814"/>
    <cellStyle name="Percent 2 6 4 2 3" xfId="21815"/>
    <cellStyle name="Percent 2 6 4 2 3 2" xfId="21816"/>
    <cellStyle name="Percent 2 6 4 2 3 2 2" xfId="21817"/>
    <cellStyle name="Percent 2 6 4 2 3 2 3" xfId="21818"/>
    <cellStyle name="Percent 2 6 4 2 3 2 4" xfId="21819"/>
    <cellStyle name="Percent 2 6 4 2 3 3" xfId="21820"/>
    <cellStyle name="Percent 2 6 4 2 3 3 2" xfId="21821"/>
    <cellStyle name="Percent 2 6 4 2 3 3 3" xfId="21822"/>
    <cellStyle name="Percent 2 6 4 2 3 3 4" xfId="21823"/>
    <cellStyle name="Percent 2 6 4 2 3 4" xfId="21824"/>
    <cellStyle name="Percent 2 6 4 2 3 5" xfId="21825"/>
    <cellStyle name="Percent 2 6 4 2 3 6" xfId="21826"/>
    <cellStyle name="Percent 2 6 4 2 4" xfId="21827"/>
    <cellStyle name="Percent 2 6 4 2 4 2" xfId="21828"/>
    <cellStyle name="Percent 2 6 4 2 4 3" xfId="21829"/>
    <cellStyle name="Percent 2 6 4 2 4 4" xfId="21830"/>
    <cellStyle name="Percent 2 6 4 2 5" xfId="21831"/>
    <cellStyle name="Percent 2 6 4 2 5 2" xfId="21832"/>
    <cellStyle name="Percent 2 6 4 2 5 3" xfId="21833"/>
    <cellStyle name="Percent 2 6 4 2 5 4" xfId="21834"/>
    <cellStyle name="Percent 2 6 4 2 6" xfId="21835"/>
    <cellStyle name="Percent 2 6 4 2 7" xfId="21836"/>
    <cellStyle name="Percent 2 6 4 2 8" xfId="21837"/>
    <cellStyle name="Percent 2 6 4 3" xfId="21838"/>
    <cellStyle name="Percent 2 6 4 3 2" xfId="21839"/>
    <cellStyle name="Percent 2 6 4 3 2 2" xfId="21840"/>
    <cellStyle name="Percent 2 6 4 3 2 2 2" xfId="21841"/>
    <cellStyle name="Percent 2 6 4 3 2 2 3" xfId="21842"/>
    <cellStyle name="Percent 2 6 4 3 2 2 4" xfId="21843"/>
    <cellStyle name="Percent 2 6 4 3 2 3" xfId="21844"/>
    <cellStyle name="Percent 2 6 4 3 2 3 2" xfId="21845"/>
    <cellStyle name="Percent 2 6 4 3 2 3 3" xfId="21846"/>
    <cellStyle name="Percent 2 6 4 3 2 3 4" xfId="21847"/>
    <cellStyle name="Percent 2 6 4 3 2 4" xfId="21848"/>
    <cellStyle name="Percent 2 6 4 3 2 5" xfId="21849"/>
    <cellStyle name="Percent 2 6 4 3 2 6" xfId="21850"/>
    <cellStyle name="Percent 2 6 4 3 3" xfId="21851"/>
    <cellStyle name="Percent 2 6 4 3 3 2" xfId="21852"/>
    <cellStyle name="Percent 2 6 4 3 3 2 2" xfId="21853"/>
    <cellStyle name="Percent 2 6 4 3 3 2 3" xfId="21854"/>
    <cellStyle name="Percent 2 6 4 3 3 2 4" xfId="21855"/>
    <cellStyle name="Percent 2 6 4 3 3 3" xfId="21856"/>
    <cellStyle name="Percent 2 6 4 3 3 3 2" xfId="21857"/>
    <cellStyle name="Percent 2 6 4 3 3 3 3" xfId="21858"/>
    <cellStyle name="Percent 2 6 4 3 3 3 4" xfId="21859"/>
    <cellStyle name="Percent 2 6 4 3 3 4" xfId="21860"/>
    <cellStyle name="Percent 2 6 4 3 3 5" xfId="21861"/>
    <cellStyle name="Percent 2 6 4 3 3 6" xfId="21862"/>
    <cellStyle name="Percent 2 6 4 3 4" xfId="21863"/>
    <cellStyle name="Percent 2 6 4 3 4 2" xfId="21864"/>
    <cellStyle name="Percent 2 6 4 3 4 3" xfId="21865"/>
    <cellStyle name="Percent 2 6 4 3 4 4" xfId="21866"/>
    <cellStyle name="Percent 2 6 4 3 5" xfId="21867"/>
    <cellStyle name="Percent 2 6 4 3 5 2" xfId="21868"/>
    <cellStyle name="Percent 2 6 4 3 5 3" xfId="21869"/>
    <cellStyle name="Percent 2 6 4 3 5 4" xfId="21870"/>
    <cellStyle name="Percent 2 6 4 3 6" xfId="21871"/>
    <cellStyle name="Percent 2 6 4 3 7" xfId="21872"/>
    <cellStyle name="Percent 2 6 4 3 8" xfId="21873"/>
    <cellStyle name="Percent 2 6 4 4" xfId="21874"/>
    <cellStyle name="Percent 2 6 4 4 2" xfId="21875"/>
    <cellStyle name="Percent 2 6 4 4 2 2" xfId="21876"/>
    <cellStyle name="Percent 2 6 4 4 2 3" xfId="21877"/>
    <cellStyle name="Percent 2 6 4 4 2 4" xfId="21878"/>
    <cellStyle name="Percent 2 6 4 4 3" xfId="21879"/>
    <cellStyle name="Percent 2 6 4 4 3 2" xfId="21880"/>
    <cellStyle name="Percent 2 6 4 4 3 3" xfId="21881"/>
    <cellStyle name="Percent 2 6 4 4 3 4" xfId="21882"/>
    <cellStyle name="Percent 2 6 4 4 4" xfId="21883"/>
    <cellStyle name="Percent 2 6 4 4 5" xfId="21884"/>
    <cellStyle name="Percent 2 6 4 4 6" xfId="21885"/>
    <cellStyle name="Percent 2 6 4 5" xfId="21886"/>
    <cellStyle name="Percent 2 6 4 5 2" xfId="21887"/>
    <cellStyle name="Percent 2 6 4 5 2 2" xfId="21888"/>
    <cellStyle name="Percent 2 6 4 5 2 3" xfId="21889"/>
    <cellStyle name="Percent 2 6 4 5 2 4" xfId="21890"/>
    <cellStyle name="Percent 2 6 4 5 3" xfId="21891"/>
    <cellStyle name="Percent 2 6 4 5 3 2" xfId="21892"/>
    <cellStyle name="Percent 2 6 4 5 3 3" xfId="21893"/>
    <cellStyle name="Percent 2 6 4 5 3 4" xfId="21894"/>
    <cellStyle name="Percent 2 6 4 5 4" xfId="21895"/>
    <cellStyle name="Percent 2 6 4 5 5" xfId="21896"/>
    <cellStyle name="Percent 2 6 4 5 6" xfId="21897"/>
    <cellStyle name="Percent 2 6 4 6" xfId="21898"/>
    <cellStyle name="Percent 2 6 4 6 2" xfId="21899"/>
    <cellStyle name="Percent 2 6 4 6 3" xfId="21900"/>
    <cellStyle name="Percent 2 6 4 6 4" xfId="21901"/>
    <cellStyle name="Percent 2 6 4 7" xfId="21902"/>
    <cellStyle name="Percent 2 6 4 7 2" xfId="21903"/>
    <cellStyle name="Percent 2 6 4 7 3" xfId="21904"/>
    <cellStyle name="Percent 2 6 4 7 4" xfId="21905"/>
    <cellStyle name="Percent 2 6 4 8" xfId="21906"/>
    <cellStyle name="Percent 2 6 4 9" xfId="21907"/>
    <cellStyle name="Percent 2 6 5" xfId="21908"/>
    <cellStyle name="Percent 2 6 5 2" xfId="21909"/>
    <cellStyle name="Percent 2 6 5 2 2" xfId="21910"/>
    <cellStyle name="Percent 2 6 5 2 2 2" xfId="21911"/>
    <cellStyle name="Percent 2 6 5 2 2 3" xfId="21912"/>
    <cellStyle name="Percent 2 6 5 2 2 4" xfId="21913"/>
    <cellStyle name="Percent 2 6 5 2 3" xfId="21914"/>
    <cellStyle name="Percent 2 6 5 2 3 2" xfId="21915"/>
    <cellStyle name="Percent 2 6 5 2 3 3" xfId="21916"/>
    <cellStyle name="Percent 2 6 5 2 3 4" xfId="21917"/>
    <cellStyle name="Percent 2 6 5 2 4" xfId="21918"/>
    <cellStyle name="Percent 2 6 5 2 5" xfId="21919"/>
    <cellStyle name="Percent 2 6 5 2 6" xfId="21920"/>
    <cellStyle name="Percent 2 6 5 3" xfId="21921"/>
    <cellStyle name="Percent 2 6 5 3 2" xfId="21922"/>
    <cellStyle name="Percent 2 6 5 3 2 2" xfId="21923"/>
    <cellStyle name="Percent 2 6 5 3 2 3" xfId="21924"/>
    <cellStyle name="Percent 2 6 5 3 2 4" xfId="21925"/>
    <cellStyle name="Percent 2 6 5 3 3" xfId="21926"/>
    <cellStyle name="Percent 2 6 5 3 3 2" xfId="21927"/>
    <cellStyle name="Percent 2 6 5 3 3 3" xfId="21928"/>
    <cellStyle name="Percent 2 6 5 3 3 4" xfId="21929"/>
    <cellStyle name="Percent 2 6 5 3 4" xfId="21930"/>
    <cellStyle name="Percent 2 6 5 3 5" xfId="21931"/>
    <cellStyle name="Percent 2 6 5 3 6" xfId="21932"/>
    <cellStyle name="Percent 2 6 5 4" xfId="21933"/>
    <cellStyle name="Percent 2 6 5 4 2" xfId="21934"/>
    <cellStyle name="Percent 2 6 5 4 3" xfId="21935"/>
    <cellStyle name="Percent 2 6 5 4 4" xfId="21936"/>
    <cellStyle name="Percent 2 6 5 5" xfId="21937"/>
    <cellStyle name="Percent 2 6 5 5 2" xfId="21938"/>
    <cellStyle name="Percent 2 6 5 5 3" xfId="21939"/>
    <cellStyle name="Percent 2 6 5 5 4" xfId="21940"/>
    <cellStyle name="Percent 2 6 5 6" xfId="21941"/>
    <cellStyle name="Percent 2 6 5 7" xfId="21942"/>
    <cellStyle name="Percent 2 6 5 8" xfId="21943"/>
    <cellStyle name="Percent 2 6 6" xfId="21944"/>
    <cellStyle name="Percent 2 6 6 2" xfId="21945"/>
    <cellStyle name="Percent 2 6 6 2 2" xfId="21946"/>
    <cellStyle name="Percent 2 6 6 2 2 2" xfId="21947"/>
    <cellStyle name="Percent 2 6 6 2 2 3" xfId="21948"/>
    <cellStyle name="Percent 2 6 6 2 2 4" xfId="21949"/>
    <cellStyle name="Percent 2 6 6 2 3" xfId="21950"/>
    <cellStyle name="Percent 2 6 6 2 3 2" xfId="21951"/>
    <cellStyle name="Percent 2 6 6 2 3 3" xfId="21952"/>
    <cellStyle name="Percent 2 6 6 2 3 4" xfId="21953"/>
    <cellStyle name="Percent 2 6 6 2 4" xfId="21954"/>
    <cellStyle name="Percent 2 6 6 2 5" xfId="21955"/>
    <cellStyle name="Percent 2 6 6 2 6" xfId="21956"/>
    <cellStyle name="Percent 2 6 6 3" xfId="21957"/>
    <cellStyle name="Percent 2 6 6 3 2" xfId="21958"/>
    <cellStyle name="Percent 2 6 6 3 2 2" xfId="21959"/>
    <cellStyle name="Percent 2 6 6 3 2 3" xfId="21960"/>
    <cellStyle name="Percent 2 6 6 3 2 4" xfId="21961"/>
    <cellStyle name="Percent 2 6 6 3 3" xfId="21962"/>
    <cellStyle name="Percent 2 6 6 3 3 2" xfId="21963"/>
    <cellStyle name="Percent 2 6 6 3 3 3" xfId="21964"/>
    <cellStyle name="Percent 2 6 6 3 3 4" xfId="21965"/>
    <cellStyle name="Percent 2 6 6 3 4" xfId="21966"/>
    <cellStyle name="Percent 2 6 6 3 5" xfId="21967"/>
    <cellStyle name="Percent 2 6 6 3 6" xfId="21968"/>
    <cellStyle name="Percent 2 6 6 4" xfId="21969"/>
    <cellStyle name="Percent 2 6 6 4 2" xfId="21970"/>
    <cellStyle name="Percent 2 6 6 4 3" xfId="21971"/>
    <cellStyle name="Percent 2 6 6 4 4" xfId="21972"/>
    <cellStyle name="Percent 2 6 6 5" xfId="21973"/>
    <cellStyle name="Percent 2 6 6 5 2" xfId="21974"/>
    <cellStyle name="Percent 2 6 6 5 3" xfId="21975"/>
    <cellStyle name="Percent 2 6 6 5 4" xfId="21976"/>
    <cellStyle name="Percent 2 6 6 6" xfId="21977"/>
    <cellStyle name="Percent 2 6 6 7" xfId="21978"/>
    <cellStyle name="Percent 2 6 6 8" xfId="21979"/>
    <cellStyle name="Percent 2 6 7" xfId="21980"/>
    <cellStyle name="Percent 2 6 7 2" xfId="21981"/>
    <cellStyle name="Percent 2 6 7 2 2" xfId="21982"/>
    <cellStyle name="Percent 2 6 7 2 2 2" xfId="21983"/>
    <cellStyle name="Percent 2 6 7 2 2 3" xfId="21984"/>
    <cellStyle name="Percent 2 6 7 2 2 4" xfId="21985"/>
    <cellStyle name="Percent 2 6 7 2 3" xfId="21986"/>
    <cellStyle name="Percent 2 6 7 2 3 2" xfId="21987"/>
    <cellStyle name="Percent 2 6 7 2 3 3" xfId="21988"/>
    <cellStyle name="Percent 2 6 7 2 3 4" xfId="21989"/>
    <cellStyle name="Percent 2 6 7 2 4" xfId="21990"/>
    <cellStyle name="Percent 2 6 7 2 5" xfId="21991"/>
    <cellStyle name="Percent 2 6 7 2 6" xfId="21992"/>
    <cellStyle name="Percent 2 6 7 3" xfId="21993"/>
    <cellStyle name="Percent 2 6 7 3 2" xfId="21994"/>
    <cellStyle name="Percent 2 6 7 3 2 2" xfId="21995"/>
    <cellStyle name="Percent 2 6 7 3 2 3" xfId="21996"/>
    <cellStyle name="Percent 2 6 7 3 2 4" xfId="21997"/>
    <cellStyle name="Percent 2 6 7 3 3" xfId="21998"/>
    <cellStyle name="Percent 2 6 7 3 3 2" xfId="21999"/>
    <cellStyle name="Percent 2 6 7 3 3 3" xfId="22000"/>
    <cellStyle name="Percent 2 6 7 3 3 4" xfId="22001"/>
    <cellStyle name="Percent 2 6 7 3 4" xfId="22002"/>
    <cellStyle name="Percent 2 6 7 3 5" xfId="22003"/>
    <cellStyle name="Percent 2 6 7 3 6" xfId="22004"/>
    <cellStyle name="Percent 2 6 7 4" xfId="22005"/>
    <cellStyle name="Percent 2 6 7 4 2" xfId="22006"/>
    <cellStyle name="Percent 2 6 7 4 3" xfId="22007"/>
    <cellStyle name="Percent 2 6 7 4 4" xfId="22008"/>
    <cellStyle name="Percent 2 6 7 5" xfId="22009"/>
    <cellStyle name="Percent 2 6 7 5 2" xfId="22010"/>
    <cellStyle name="Percent 2 6 7 5 3" xfId="22011"/>
    <cellStyle name="Percent 2 6 7 5 4" xfId="22012"/>
    <cellStyle name="Percent 2 6 7 6" xfId="22013"/>
    <cellStyle name="Percent 2 6 7 7" xfId="22014"/>
    <cellStyle name="Percent 2 6 7 8" xfId="22015"/>
    <cellStyle name="Percent 2 6 8" xfId="22016"/>
    <cellStyle name="Percent 2 6 8 2" xfId="22017"/>
    <cellStyle name="Percent 2 6 8 2 2" xfId="22018"/>
    <cellStyle name="Percent 2 6 8 2 3" xfId="22019"/>
    <cellStyle name="Percent 2 6 8 2 4" xfId="22020"/>
    <cellStyle name="Percent 2 6 8 3" xfId="22021"/>
    <cellStyle name="Percent 2 6 8 3 2" xfId="22022"/>
    <cellStyle name="Percent 2 6 8 3 3" xfId="22023"/>
    <cellStyle name="Percent 2 6 8 3 4" xfId="22024"/>
    <cellStyle name="Percent 2 6 8 4" xfId="22025"/>
    <cellStyle name="Percent 2 6 8 5" xfId="22026"/>
    <cellStyle name="Percent 2 6 8 6" xfId="22027"/>
    <cellStyle name="Percent 2 6 9" xfId="22028"/>
    <cellStyle name="Percent 2 6 9 2" xfId="22029"/>
    <cellStyle name="Percent 2 6 9 2 2" xfId="22030"/>
    <cellStyle name="Percent 2 6 9 2 3" xfId="22031"/>
    <cellStyle name="Percent 2 6 9 2 4" xfId="22032"/>
    <cellStyle name="Percent 2 6 9 3" xfId="22033"/>
    <cellStyle name="Percent 2 6 9 3 2" xfId="22034"/>
    <cellStyle name="Percent 2 6 9 3 3" xfId="22035"/>
    <cellStyle name="Percent 2 6 9 3 4" xfId="22036"/>
    <cellStyle name="Percent 2 6 9 4" xfId="22037"/>
    <cellStyle name="Percent 2 6 9 5" xfId="22038"/>
    <cellStyle name="Percent 2 6 9 6" xfId="22039"/>
    <cellStyle name="Percent 2 7" xfId="22040"/>
    <cellStyle name="Percent 2 7 10" xfId="22041"/>
    <cellStyle name="Percent 2 7 10 2" xfId="22042"/>
    <cellStyle name="Percent 2 7 10 3" xfId="22043"/>
    <cellStyle name="Percent 2 7 10 4" xfId="22044"/>
    <cellStyle name="Percent 2 7 11" xfId="22045"/>
    <cellStyle name="Percent 2 7 12" xfId="22046"/>
    <cellStyle name="Percent 2 7 13" xfId="22047"/>
    <cellStyle name="Percent 2 7 2" xfId="22048"/>
    <cellStyle name="Percent 2 7 2 10" xfId="22049"/>
    <cellStyle name="Percent 2 7 2 11" xfId="22050"/>
    <cellStyle name="Percent 2 7 2 12" xfId="22051"/>
    <cellStyle name="Percent 2 7 2 2" xfId="22052"/>
    <cellStyle name="Percent 2 7 2 2 10" xfId="22053"/>
    <cellStyle name="Percent 2 7 2 2 2" xfId="22054"/>
    <cellStyle name="Percent 2 7 2 2 2 2" xfId="22055"/>
    <cellStyle name="Percent 2 7 2 2 2 2 2" xfId="22056"/>
    <cellStyle name="Percent 2 7 2 2 2 2 2 2" xfId="22057"/>
    <cellStyle name="Percent 2 7 2 2 2 2 2 3" xfId="22058"/>
    <cellStyle name="Percent 2 7 2 2 2 2 2 4" xfId="22059"/>
    <cellStyle name="Percent 2 7 2 2 2 2 3" xfId="22060"/>
    <cellStyle name="Percent 2 7 2 2 2 2 3 2" xfId="22061"/>
    <cellStyle name="Percent 2 7 2 2 2 2 3 3" xfId="22062"/>
    <cellStyle name="Percent 2 7 2 2 2 2 3 4" xfId="22063"/>
    <cellStyle name="Percent 2 7 2 2 2 2 4" xfId="22064"/>
    <cellStyle name="Percent 2 7 2 2 2 2 5" xfId="22065"/>
    <cellStyle name="Percent 2 7 2 2 2 2 6" xfId="22066"/>
    <cellStyle name="Percent 2 7 2 2 2 3" xfId="22067"/>
    <cellStyle name="Percent 2 7 2 2 2 3 2" xfId="22068"/>
    <cellStyle name="Percent 2 7 2 2 2 3 2 2" xfId="22069"/>
    <cellStyle name="Percent 2 7 2 2 2 3 2 3" xfId="22070"/>
    <cellStyle name="Percent 2 7 2 2 2 3 2 4" xfId="22071"/>
    <cellStyle name="Percent 2 7 2 2 2 3 3" xfId="22072"/>
    <cellStyle name="Percent 2 7 2 2 2 3 3 2" xfId="22073"/>
    <cellStyle name="Percent 2 7 2 2 2 3 3 3" xfId="22074"/>
    <cellStyle name="Percent 2 7 2 2 2 3 3 4" xfId="22075"/>
    <cellStyle name="Percent 2 7 2 2 2 3 4" xfId="22076"/>
    <cellStyle name="Percent 2 7 2 2 2 3 5" xfId="22077"/>
    <cellStyle name="Percent 2 7 2 2 2 3 6" xfId="22078"/>
    <cellStyle name="Percent 2 7 2 2 2 4" xfId="22079"/>
    <cellStyle name="Percent 2 7 2 2 2 4 2" xfId="22080"/>
    <cellStyle name="Percent 2 7 2 2 2 4 3" xfId="22081"/>
    <cellStyle name="Percent 2 7 2 2 2 4 4" xfId="22082"/>
    <cellStyle name="Percent 2 7 2 2 2 5" xfId="22083"/>
    <cellStyle name="Percent 2 7 2 2 2 5 2" xfId="22084"/>
    <cellStyle name="Percent 2 7 2 2 2 5 3" xfId="22085"/>
    <cellStyle name="Percent 2 7 2 2 2 5 4" xfId="22086"/>
    <cellStyle name="Percent 2 7 2 2 2 6" xfId="22087"/>
    <cellStyle name="Percent 2 7 2 2 2 7" xfId="22088"/>
    <cellStyle name="Percent 2 7 2 2 2 8" xfId="22089"/>
    <cellStyle name="Percent 2 7 2 2 3" xfId="22090"/>
    <cellStyle name="Percent 2 7 2 2 3 2" xfId="22091"/>
    <cellStyle name="Percent 2 7 2 2 3 2 2" xfId="22092"/>
    <cellStyle name="Percent 2 7 2 2 3 2 2 2" xfId="22093"/>
    <cellStyle name="Percent 2 7 2 2 3 2 2 3" xfId="22094"/>
    <cellStyle name="Percent 2 7 2 2 3 2 2 4" xfId="22095"/>
    <cellStyle name="Percent 2 7 2 2 3 2 3" xfId="22096"/>
    <cellStyle name="Percent 2 7 2 2 3 2 3 2" xfId="22097"/>
    <cellStyle name="Percent 2 7 2 2 3 2 3 3" xfId="22098"/>
    <cellStyle name="Percent 2 7 2 2 3 2 3 4" xfId="22099"/>
    <cellStyle name="Percent 2 7 2 2 3 2 4" xfId="22100"/>
    <cellStyle name="Percent 2 7 2 2 3 2 5" xfId="22101"/>
    <cellStyle name="Percent 2 7 2 2 3 2 6" xfId="22102"/>
    <cellStyle name="Percent 2 7 2 2 3 3" xfId="22103"/>
    <cellStyle name="Percent 2 7 2 2 3 3 2" xfId="22104"/>
    <cellStyle name="Percent 2 7 2 2 3 3 2 2" xfId="22105"/>
    <cellStyle name="Percent 2 7 2 2 3 3 2 3" xfId="22106"/>
    <cellStyle name="Percent 2 7 2 2 3 3 2 4" xfId="22107"/>
    <cellStyle name="Percent 2 7 2 2 3 3 3" xfId="22108"/>
    <cellStyle name="Percent 2 7 2 2 3 3 3 2" xfId="22109"/>
    <cellStyle name="Percent 2 7 2 2 3 3 3 3" xfId="22110"/>
    <cellStyle name="Percent 2 7 2 2 3 3 3 4" xfId="22111"/>
    <cellStyle name="Percent 2 7 2 2 3 3 4" xfId="22112"/>
    <cellStyle name="Percent 2 7 2 2 3 3 5" xfId="22113"/>
    <cellStyle name="Percent 2 7 2 2 3 3 6" xfId="22114"/>
    <cellStyle name="Percent 2 7 2 2 3 4" xfId="22115"/>
    <cellStyle name="Percent 2 7 2 2 3 4 2" xfId="22116"/>
    <cellStyle name="Percent 2 7 2 2 3 4 3" xfId="22117"/>
    <cellStyle name="Percent 2 7 2 2 3 4 4" xfId="22118"/>
    <cellStyle name="Percent 2 7 2 2 3 5" xfId="22119"/>
    <cellStyle name="Percent 2 7 2 2 3 5 2" xfId="22120"/>
    <cellStyle name="Percent 2 7 2 2 3 5 3" xfId="22121"/>
    <cellStyle name="Percent 2 7 2 2 3 5 4" xfId="22122"/>
    <cellStyle name="Percent 2 7 2 2 3 6" xfId="22123"/>
    <cellStyle name="Percent 2 7 2 2 3 7" xfId="22124"/>
    <cellStyle name="Percent 2 7 2 2 3 8" xfId="22125"/>
    <cellStyle name="Percent 2 7 2 2 4" xfId="22126"/>
    <cellStyle name="Percent 2 7 2 2 4 2" xfId="22127"/>
    <cellStyle name="Percent 2 7 2 2 4 2 2" xfId="22128"/>
    <cellStyle name="Percent 2 7 2 2 4 2 3" xfId="22129"/>
    <cellStyle name="Percent 2 7 2 2 4 2 4" xfId="22130"/>
    <cellStyle name="Percent 2 7 2 2 4 3" xfId="22131"/>
    <cellStyle name="Percent 2 7 2 2 4 3 2" xfId="22132"/>
    <cellStyle name="Percent 2 7 2 2 4 3 3" xfId="22133"/>
    <cellStyle name="Percent 2 7 2 2 4 3 4" xfId="22134"/>
    <cellStyle name="Percent 2 7 2 2 4 4" xfId="22135"/>
    <cellStyle name="Percent 2 7 2 2 4 5" xfId="22136"/>
    <cellStyle name="Percent 2 7 2 2 4 6" xfId="22137"/>
    <cellStyle name="Percent 2 7 2 2 5" xfId="22138"/>
    <cellStyle name="Percent 2 7 2 2 5 2" xfId="22139"/>
    <cellStyle name="Percent 2 7 2 2 5 2 2" xfId="22140"/>
    <cellStyle name="Percent 2 7 2 2 5 2 3" xfId="22141"/>
    <cellStyle name="Percent 2 7 2 2 5 2 4" xfId="22142"/>
    <cellStyle name="Percent 2 7 2 2 5 3" xfId="22143"/>
    <cellStyle name="Percent 2 7 2 2 5 3 2" xfId="22144"/>
    <cellStyle name="Percent 2 7 2 2 5 3 3" xfId="22145"/>
    <cellStyle name="Percent 2 7 2 2 5 3 4" xfId="22146"/>
    <cellStyle name="Percent 2 7 2 2 5 4" xfId="22147"/>
    <cellStyle name="Percent 2 7 2 2 5 5" xfId="22148"/>
    <cellStyle name="Percent 2 7 2 2 5 6" xfId="22149"/>
    <cellStyle name="Percent 2 7 2 2 6" xfId="22150"/>
    <cellStyle name="Percent 2 7 2 2 6 2" xfId="22151"/>
    <cellStyle name="Percent 2 7 2 2 6 3" xfId="22152"/>
    <cellStyle name="Percent 2 7 2 2 6 4" xfId="22153"/>
    <cellStyle name="Percent 2 7 2 2 7" xfId="22154"/>
    <cellStyle name="Percent 2 7 2 2 7 2" xfId="22155"/>
    <cellStyle name="Percent 2 7 2 2 7 3" xfId="22156"/>
    <cellStyle name="Percent 2 7 2 2 7 4" xfId="22157"/>
    <cellStyle name="Percent 2 7 2 2 8" xfId="22158"/>
    <cellStyle name="Percent 2 7 2 2 9" xfId="22159"/>
    <cellStyle name="Percent 2 7 2 3" xfId="22160"/>
    <cellStyle name="Percent 2 7 2 3 2" xfId="22161"/>
    <cellStyle name="Percent 2 7 2 3 2 2" xfId="22162"/>
    <cellStyle name="Percent 2 7 2 3 2 2 2" xfId="22163"/>
    <cellStyle name="Percent 2 7 2 3 2 2 3" xfId="22164"/>
    <cellStyle name="Percent 2 7 2 3 2 2 4" xfId="22165"/>
    <cellStyle name="Percent 2 7 2 3 2 3" xfId="22166"/>
    <cellStyle name="Percent 2 7 2 3 2 3 2" xfId="22167"/>
    <cellStyle name="Percent 2 7 2 3 2 3 3" xfId="22168"/>
    <cellStyle name="Percent 2 7 2 3 2 3 4" xfId="22169"/>
    <cellStyle name="Percent 2 7 2 3 2 4" xfId="22170"/>
    <cellStyle name="Percent 2 7 2 3 2 5" xfId="22171"/>
    <cellStyle name="Percent 2 7 2 3 2 6" xfId="22172"/>
    <cellStyle name="Percent 2 7 2 3 3" xfId="22173"/>
    <cellStyle name="Percent 2 7 2 3 3 2" xfId="22174"/>
    <cellStyle name="Percent 2 7 2 3 3 2 2" xfId="22175"/>
    <cellStyle name="Percent 2 7 2 3 3 2 3" xfId="22176"/>
    <cellStyle name="Percent 2 7 2 3 3 2 4" xfId="22177"/>
    <cellStyle name="Percent 2 7 2 3 3 3" xfId="22178"/>
    <cellStyle name="Percent 2 7 2 3 3 3 2" xfId="22179"/>
    <cellStyle name="Percent 2 7 2 3 3 3 3" xfId="22180"/>
    <cellStyle name="Percent 2 7 2 3 3 3 4" xfId="22181"/>
    <cellStyle name="Percent 2 7 2 3 3 4" xfId="22182"/>
    <cellStyle name="Percent 2 7 2 3 3 5" xfId="22183"/>
    <cellStyle name="Percent 2 7 2 3 3 6" xfId="22184"/>
    <cellStyle name="Percent 2 7 2 3 4" xfId="22185"/>
    <cellStyle name="Percent 2 7 2 3 4 2" xfId="22186"/>
    <cellStyle name="Percent 2 7 2 3 4 3" xfId="22187"/>
    <cellStyle name="Percent 2 7 2 3 4 4" xfId="22188"/>
    <cellStyle name="Percent 2 7 2 3 5" xfId="22189"/>
    <cellStyle name="Percent 2 7 2 3 5 2" xfId="22190"/>
    <cellStyle name="Percent 2 7 2 3 5 3" xfId="22191"/>
    <cellStyle name="Percent 2 7 2 3 5 4" xfId="22192"/>
    <cellStyle name="Percent 2 7 2 3 6" xfId="22193"/>
    <cellStyle name="Percent 2 7 2 3 7" xfId="22194"/>
    <cellStyle name="Percent 2 7 2 3 8" xfId="22195"/>
    <cellStyle name="Percent 2 7 2 4" xfId="22196"/>
    <cellStyle name="Percent 2 7 2 4 2" xfId="22197"/>
    <cellStyle name="Percent 2 7 2 4 2 2" xfId="22198"/>
    <cellStyle name="Percent 2 7 2 4 2 2 2" xfId="22199"/>
    <cellStyle name="Percent 2 7 2 4 2 2 3" xfId="22200"/>
    <cellStyle name="Percent 2 7 2 4 2 2 4" xfId="22201"/>
    <cellStyle name="Percent 2 7 2 4 2 3" xfId="22202"/>
    <cellStyle name="Percent 2 7 2 4 2 3 2" xfId="22203"/>
    <cellStyle name="Percent 2 7 2 4 2 3 3" xfId="22204"/>
    <cellStyle name="Percent 2 7 2 4 2 3 4" xfId="22205"/>
    <cellStyle name="Percent 2 7 2 4 2 4" xfId="22206"/>
    <cellStyle name="Percent 2 7 2 4 2 5" xfId="22207"/>
    <cellStyle name="Percent 2 7 2 4 2 6" xfId="22208"/>
    <cellStyle name="Percent 2 7 2 4 3" xfId="22209"/>
    <cellStyle name="Percent 2 7 2 4 3 2" xfId="22210"/>
    <cellStyle name="Percent 2 7 2 4 3 2 2" xfId="22211"/>
    <cellStyle name="Percent 2 7 2 4 3 2 3" xfId="22212"/>
    <cellStyle name="Percent 2 7 2 4 3 2 4" xfId="22213"/>
    <cellStyle name="Percent 2 7 2 4 3 3" xfId="22214"/>
    <cellStyle name="Percent 2 7 2 4 3 3 2" xfId="22215"/>
    <cellStyle name="Percent 2 7 2 4 3 3 3" xfId="22216"/>
    <cellStyle name="Percent 2 7 2 4 3 3 4" xfId="22217"/>
    <cellStyle name="Percent 2 7 2 4 3 4" xfId="22218"/>
    <cellStyle name="Percent 2 7 2 4 3 5" xfId="22219"/>
    <cellStyle name="Percent 2 7 2 4 3 6" xfId="22220"/>
    <cellStyle name="Percent 2 7 2 4 4" xfId="22221"/>
    <cellStyle name="Percent 2 7 2 4 4 2" xfId="22222"/>
    <cellStyle name="Percent 2 7 2 4 4 3" xfId="22223"/>
    <cellStyle name="Percent 2 7 2 4 4 4" xfId="22224"/>
    <cellStyle name="Percent 2 7 2 4 5" xfId="22225"/>
    <cellStyle name="Percent 2 7 2 4 5 2" xfId="22226"/>
    <cellStyle name="Percent 2 7 2 4 5 3" xfId="22227"/>
    <cellStyle name="Percent 2 7 2 4 5 4" xfId="22228"/>
    <cellStyle name="Percent 2 7 2 4 6" xfId="22229"/>
    <cellStyle name="Percent 2 7 2 4 7" xfId="22230"/>
    <cellStyle name="Percent 2 7 2 4 8" xfId="22231"/>
    <cellStyle name="Percent 2 7 2 5" xfId="22232"/>
    <cellStyle name="Percent 2 7 2 5 2" xfId="22233"/>
    <cellStyle name="Percent 2 7 2 5 2 2" xfId="22234"/>
    <cellStyle name="Percent 2 7 2 5 2 2 2" xfId="22235"/>
    <cellStyle name="Percent 2 7 2 5 2 2 3" xfId="22236"/>
    <cellStyle name="Percent 2 7 2 5 2 2 4" xfId="22237"/>
    <cellStyle name="Percent 2 7 2 5 2 3" xfId="22238"/>
    <cellStyle name="Percent 2 7 2 5 2 3 2" xfId="22239"/>
    <cellStyle name="Percent 2 7 2 5 2 3 3" xfId="22240"/>
    <cellStyle name="Percent 2 7 2 5 2 3 4" xfId="22241"/>
    <cellStyle name="Percent 2 7 2 5 2 4" xfId="22242"/>
    <cellStyle name="Percent 2 7 2 5 2 5" xfId="22243"/>
    <cellStyle name="Percent 2 7 2 5 2 6" xfId="22244"/>
    <cellStyle name="Percent 2 7 2 5 3" xfId="22245"/>
    <cellStyle name="Percent 2 7 2 5 3 2" xfId="22246"/>
    <cellStyle name="Percent 2 7 2 5 3 2 2" xfId="22247"/>
    <cellStyle name="Percent 2 7 2 5 3 2 3" xfId="22248"/>
    <cellStyle name="Percent 2 7 2 5 3 2 4" xfId="22249"/>
    <cellStyle name="Percent 2 7 2 5 3 3" xfId="22250"/>
    <cellStyle name="Percent 2 7 2 5 3 3 2" xfId="22251"/>
    <cellStyle name="Percent 2 7 2 5 3 3 3" xfId="22252"/>
    <cellStyle name="Percent 2 7 2 5 3 3 4" xfId="22253"/>
    <cellStyle name="Percent 2 7 2 5 3 4" xfId="22254"/>
    <cellStyle name="Percent 2 7 2 5 3 5" xfId="22255"/>
    <cellStyle name="Percent 2 7 2 5 3 6" xfId="22256"/>
    <cellStyle name="Percent 2 7 2 5 4" xfId="22257"/>
    <cellStyle name="Percent 2 7 2 5 4 2" xfId="22258"/>
    <cellStyle name="Percent 2 7 2 5 4 3" xfId="22259"/>
    <cellStyle name="Percent 2 7 2 5 4 4" xfId="22260"/>
    <cellStyle name="Percent 2 7 2 5 5" xfId="22261"/>
    <cellStyle name="Percent 2 7 2 5 5 2" xfId="22262"/>
    <cellStyle name="Percent 2 7 2 5 5 3" xfId="22263"/>
    <cellStyle name="Percent 2 7 2 5 5 4" xfId="22264"/>
    <cellStyle name="Percent 2 7 2 5 6" xfId="22265"/>
    <cellStyle name="Percent 2 7 2 5 7" xfId="22266"/>
    <cellStyle name="Percent 2 7 2 5 8" xfId="22267"/>
    <cellStyle name="Percent 2 7 2 6" xfId="22268"/>
    <cellStyle name="Percent 2 7 2 6 2" xfId="22269"/>
    <cellStyle name="Percent 2 7 2 6 2 2" xfId="22270"/>
    <cellStyle name="Percent 2 7 2 6 2 3" xfId="22271"/>
    <cellStyle name="Percent 2 7 2 6 2 4" xfId="22272"/>
    <cellStyle name="Percent 2 7 2 6 3" xfId="22273"/>
    <cellStyle name="Percent 2 7 2 6 3 2" xfId="22274"/>
    <cellStyle name="Percent 2 7 2 6 3 3" xfId="22275"/>
    <cellStyle name="Percent 2 7 2 6 3 4" xfId="22276"/>
    <cellStyle name="Percent 2 7 2 6 4" xfId="22277"/>
    <cellStyle name="Percent 2 7 2 6 5" xfId="22278"/>
    <cellStyle name="Percent 2 7 2 6 6" xfId="22279"/>
    <cellStyle name="Percent 2 7 2 7" xfId="22280"/>
    <cellStyle name="Percent 2 7 2 7 2" xfId="22281"/>
    <cellStyle name="Percent 2 7 2 7 2 2" xfId="22282"/>
    <cellStyle name="Percent 2 7 2 7 2 3" xfId="22283"/>
    <cellStyle name="Percent 2 7 2 7 2 4" xfId="22284"/>
    <cellStyle name="Percent 2 7 2 7 3" xfId="22285"/>
    <cellStyle name="Percent 2 7 2 7 3 2" xfId="22286"/>
    <cellStyle name="Percent 2 7 2 7 3 3" xfId="22287"/>
    <cellStyle name="Percent 2 7 2 7 3 4" xfId="22288"/>
    <cellStyle name="Percent 2 7 2 7 4" xfId="22289"/>
    <cellStyle name="Percent 2 7 2 7 5" xfId="22290"/>
    <cellStyle name="Percent 2 7 2 7 6" xfId="22291"/>
    <cellStyle name="Percent 2 7 2 8" xfId="22292"/>
    <cellStyle name="Percent 2 7 2 8 2" xfId="22293"/>
    <cellStyle name="Percent 2 7 2 8 3" xfId="22294"/>
    <cellStyle name="Percent 2 7 2 8 4" xfId="22295"/>
    <cellStyle name="Percent 2 7 2 9" xfId="22296"/>
    <cellStyle name="Percent 2 7 2 9 2" xfId="22297"/>
    <cellStyle name="Percent 2 7 2 9 3" xfId="22298"/>
    <cellStyle name="Percent 2 7 2 9 4" xfId="22299"/>
    <cellStyle name="Percent 2 7 3" xfId="22300"/>
    <cellStyle name="Percent 2 7 3 10" xfId="22301"/>
    <cellStyle name="Percent 2 7 3 2" xfId="22302"/>
    <cellStyle name="Percent 2 7 3 2 2" xfId="22303"/>
    <cellStyle name="Percent 2 7 3 2 2 2" xfId="22304"/>
    <cellStyle name="Percent 2 7 3 2 2 2 2" xfId="22305"/>
    <cellStyle name="Percent 2 7 3 2 2 2 3" xfId="22306"/>
    <cellStyle name="Percent 2 7 3 2 2 2 4" xfId="22307"/>
    <cellStyle name="Percent 2 7 3 2 2 3" xfId="22308"/>
    <cellStyle name="Percent 2 7 3 2 2 3 2" xfId="22309"/>
    <cellStyle name="Percent 2 7 3 2 2 3 3" xfId="22310"/>
    <cellStyle name="Percent 2 7 3 2 2 3 4" xfId="22311"/>
    <cellStyle name="Percent 2 7 3 2 2 4" xfId="22312"/>
    <cellStyle name="Percent 2 7 3 2 2 5" xfId="22313"/>
    <cellStyle name="Percent 2 7 3 2 2 6" xfId="22314"/>
    <cellStyle name="Percent 2 7 3 2 3" xfId="22315"/>
    <cellStyle name="Percent 2 7 3 2 3 2" xfId="22316"/>
    <cellStyle name="Percent 2 7 3 2 3 2 2" xfId="22317"/>
    <cellStyle name="Percent 2 7 3 2 3 2 3" xfId="22318"/>
    <cellStyle name="Percent 2 7 3 2 3 2 4" xfId="22319"/>
    <cellStyle name="Percent 2 7 3 2 3 3" xfId="22320"/>
    <cellStyle name="Percent 2 7 3 2 3 3 2" xfId="22321"/>
    <cellStyle name="Percent 2 7 3 2 3 3 3" xfId="22322"/>
    <cellStyle name="Percent 2 7 3 2 3 3 4" xfId="22323"/>
    <cellStyle name="Percent 2 7 3 2 3 4" xfId="22324"/>
    <cellStyle name="Percent 2 7 3 2 3 5" xfId="22325"/>
    <cellStyle name="Percent 2 7 3 2 3 6" xfId="22326"/>
    <cellStyle name="Percent 2 7 3 2 4" xfId="22327"/>
    <cellStyle name="Percent 2 7 3 2 4 2" xfId="22328"/>
    <cellStyle name="Percent 2 7 3 2 4 3" xfId="22329"/>
    <cellStyle name="Percent 2 7 3 2 4 4" xfId="22330"/>
    <cellStyle name="Percent 2 7 3 2 5" xfId="22331"/>
    <cellStyle name="Percent 2 7 3 2 5 2" xfId="22332"/>
    <cellStyle name="Percent 2 7 3 2 5 3" xfId="22333"/>
    <cellStyle name="Percent 2 7 3 2 5 4" xfId="22334"/>
    <cellStyle name="Percent 2 7 3 2 6" xfId="22335"/>
    <cellStyle name="Percent 2 7 3 2 7" xfId="22336"/>
    <cellStyle name="Percent 2 7 3 2 8" xfId="22337"/>
    <cellStyle name="Percent 2 7 3 3" xfId="22338"/>
    <cellStyle name="Percent 2 7 3 3 2" xfId="22339"/>
    <cellStyle name="Percent 2 7 3 3 2 2" xfId="22340"/>
    <cellStyle name="Percent 2 7 3 3 2 2 2" xfId="22341"/>
    <cellStyle name="Percent 2 7 3 3 2 2 3" xfId="22342"/>
    <cellStyle name="Percent 2 7 3 3 2 2 4" xfId="22343"/>
    <cellStyle name="Percent 2 7 3 3 2 3" xfId="22344"/>
    <cellStyle name="Percent 2 7 3 3 2 3 2" xfId="22345"/>
    <cellStyle name="Percent 2 7 3 3 2 3 3" xfId="22346"/>
    <cellStyle name="Percent 2 7 3 3 2 3 4" xfId="22347"/>
    <cellStyle name="Percent 2 7 3 3 2 4" xfId="22348"/>
    <cellStyle name="Percent 2 7 3 3 2 5" xfId="22349"/>
    <cellStyle name="Percent 2 7 3 3 2 6" xfId="22350"/>
    <cellStyle name="Percent 2 7 3 3 3" xfId="22351"/>
    <cellStyle name="Percent 2 7 3 3 3 2" xfId="22352"/>
    <cellStyle name="Percent 2 7 3 3 3 2 2" xfId="22353"/>
    <cellStyle name="Percent 2 7 3 3 3 2 3" xfId="22354"/>
    <cellStyle name="Percent 2 7 3 3 3 2 4" xfId="22355"/>
    <cellStyle name="Percent 2 7 3 3 3 3" xfId="22356"/>
    <cellStyle name="Percent 2 7 3 3 3 3 2" xfId="22357"/>
    <cellStyle name="Percent 2 7 3 3 3 3 3" xfId="22358"/>
    <cellStyle name="Percent 2 7 3 3 3 3 4" xfId="22359"/>
    <cellStyle name="Percent 2 7 3 3 3 4" xfId="22360"/>
    <cellStyle name="Percent 2 7 3 3 3 5" xfId="22361"/>
    <cellStyle name="Percent 2 7 3 3 3 6" xfId="22362"/>
    <cellStyle name="Percent 2 7 3 3 4" xfId="22363"/>
    <cellStyle name="Percent 2 7 3 3 4 2" xfId="22364"/>
    <cellStyle name="Percent 2 7 3 3 4 3" xfId="22365"/>
    <cellStyle name="Percent 2 7 3 3 4 4" xfId="22366"/>
    <cellStyle name="Percent 2 7 3 3 5" xfId="22367"/>
    <cellStyle name="Percent 2 7 3 3 5 2" xfId="22368"/>
    <cellStyle name="Percent 2 7 3 3 5 3" xfId="22369"/>
    <cellStyle name="Percent 2 7 3 3 5 4" xfId="22370"/>
    <cellStyle name="Percent 2 7 3 3 6" xfId="22371"/>
    <cellStyle name="Percent 2 7 3 3 7" xfId="22372"/>
    <cellStyle name="Percent 2 7 3 3 8" xfId="22373"/>
    <cellStyle name="Percent 2 7 3 4" xfId="22374"/>
    <cellStyle name="Percent 2 7 3 4 2" xfId="22375"/>
    <cellStyle name="Percent 2 7 3 4 2 2" xfId="22376"/>
    <cellStyle name="Percent 2 7 3 4 2 3" xfId="22377"/>
    <cellStyle name="Percent 2 7 3 4 2 4" xfId="22378"/>
    <cellStyle name="Percent 2 7 3 4 3" xfId="22379"/>
    <cellStyle name="Percent 2 7 3 4 3 2" xfId="22380"/>
    <cellStyle name="Percent 2 7 3 4 3 3" xfId="22381"/>
    <cellStyle name="Percent 2 7 3 4 3 4" xfId="22382"/>
    <cellStyle name="Percent 2 7 3 4 4" xfId="22383"/>
    <cellStyle name="Percent 2 7 3 4 5" xfId="22384"/>
    <cellStyle name="Percent 2 7 3 4 6" xfId="22385"/>
    <cellStyle name="Percent 2 7 3 5" xfId="22386"/>
    <cellStyle name="Percent 2 7 3 5 2" xfId="22387"/>
    <cellStyle name="Percent 2 7 3 5 2 2" xfId="22388"/>
    <cellStyle name="Percent 2 7 3 5 2 3" xfId="22389"/>
    <cellStyle name="Percent 2 7 3 5 2 4" xfId="22390"/>
    <cellStyle name="Percent 2 7 3 5 3" xfId="22391"/>
    <cellStyle name="Percent 2 7 3 5 3 2" xfId="22392"/>
    <cellStyle name="Percent 2 7 3 5 3 3" xfId="22393"/>
    <cellStyle name="Percent 2 7 3 5 3 4" xfId="22394"/>
    <cellStyle name="Percent 2 7 3 5 4" xfId="22395"/>
    <cellStyle name="Percent 2 7 3 5 5" xfId="22396"/>
    <cellStyle name="Percent 2 7 3 5 6" xfId="22397"/>
    <cellStyle name="Percent 2 7 3 6" xfId="22398"/>
    <cellStyle name="Percent 2 7 3 6 2" xfId="22399"/>
    <cellStyle name="Percent 2 7 3 6 3" xfId="22400"/>
    <cellStyle name="Percent 2 7 3 6 4" xfId="22401"/>
    <cellStyle name="Percent 2 7 3 7" xfId="22402"/>
    <cellStyle name="Percent 2 7 3 7 2" xfId="22403"/>
    <cellStyle name="Percent 2 7 3 7 3" xfId="22404"/>
    <cellStyle name="Percent 2 7 3 7 4" xfId="22405"/>
    <cellStyle name="Percent 2 7 3 8" xfId="22406"/>
    <cellStyle name="Percent 2 7 3 9" xfId="22407"/>
    <cellStyle name="Percent 2 7 4" xfId="22408"/>
    <cellStyle name="Percent 2 7 4 2" xfId="22409"/>
    <cellStyle name="Percent 2 7 4 2 2" xfId="22410"/>
    <cellStyle name="Percent 2 7 4 2 2 2" xfId="22411"/>
    <cellStyle name="Percent 2 7 4 2 2 3" xfId="22412"/>
    <cellStyle name="Percent 2 7 4 2 2 4" xfId="22413"/>
    <cellStyle name="Percent 2 7 4 2 3" xfId="22414"/>
    <cellStyle name="Percent 2 7 4 2 3 2" xfId="22415"/>
    <cellStyle name="Percent 2 7 4 2 3 3" xfId="22416"/>
    <cellStyle name="Percent 2 7 4 2 3 4" xfId="22417"/>
    <cellStyle name="Percent 2 7 4 2 4" xfId="22418"/>
    <cellStyle name="Percent 2 7 4 2 5" xfId="22419"/>
    <cellStyle name="Percent 2 7 4 2 6" xfId="22420"/>
    <cellStyle name="Percent 2 7 4 3" xfId="22421"/>
    <cellStyle name="Percent 2 7 4 3 2" xfId="22422"/>
    <cellStyle name="Percent 2 7 4 3 2 2" xfId="22423"/>
    <cellStyle name="Percent 2 7 4 3 2 3" xfId="22424"/>
    <cellStyle name="Percent 2 7 4 3 2 4" xfId="22425"/>
    <cellStyle name="Percent 2 7 4 3 3" xfId="22426"/>
    <cellStyle name="Percent 2 7 4 3 3 2" xfId="22427"/>
    <cellStyle name="Percent 2 7 4 3 3 3" xfId="22428"/>
    <cellStyle name="Percent 2 7 4 3 3 4" xfId="22429"/>
    <cellStyle name="Percent 2 7 4 3 4" xfId="22430"/>
    <cellStyle name="Percent 2 7 4 3 5" xfId="22431"/>
    <cellStyle name="Percent 2 7 4 3 6" xfId="22432"/>
    <cellStyle name="Percent 2 7 4 4" xfId="22433"/>
    <cellStyle name="Percent 2 7 4 4 2" xfId="22434"/>
    <cellStyle name="Percent 2 7 4 4 3" xfId="22435"/>
    <cellStyle name="Percent 2 7 4 4 4" xfId="22436"/>
    <cellStyle name="Percent 2 7 4 5" xfId="22437"/>
    <cellStyle name="Percent 2 7 4 5 2" xfId="22438"/>
    <cellStyle name="Percent 2 7 4 5 3" xfId="22439"/>
    <cellStyle name="Percent 2 7 4 5 4" xfId="22440"/>
    <cellStyle name="Percent 2 7 4 6" xfId="22441"/>
    <cellStyle name="Percent 2 7 4 7" xfId="22442"/>
    <cellStyle name="Percent 2 7 4 8" xfId="22443"/>
    <cellStyle name="Percent 2 7 5" xfId="22444"/>
    <cellStyle name="Percent 2 7 5 2" xfId="22445"/>
    <cellStyle name="Percent 2 7 5 2 2" xfId="22446"/>
    <cellStyle name="Percent 2 7 5 2 2 2" xfId="22447"/>
    <cellStyle name="Percent 2 7 5 2 2 3" xfId="22448"/>
    <cellStyle name="Percent 2 7 5 2 2 4" xfId="22449"/>
    <cellStyle name="Percent 2 7 5 2 3" xfId="22450"/>
    <cellStyle name="Percent 2 7 5 2 3 2" xfId="22451"/>
    <cellStyle name="Percent 2 7 5 2 3 3" xfId="22452"/>
    <cellStyle name="Percent 2 7 5 2 3 4" xfId="22453"/>
    <cellStyle name="Percent 2 7 5 2 4" xfId="22454"/>
    <cellStyle name="Percent 2 7 5 2 5" xfId="22455"/>
    <cellStyle name="Percent 2 7 5 2 6" xfId="22456"/>
    <cellStyle name="Percent 2 7 5 3" xfId="22457"/>
    <cellStyle name="Percent 2 7 5 3 2" xfId="22458"/>
    <cellStyle name="Percent 2 7 5 3 2 2" xfId="22459"/>
    <cellStyle name="Percent 2 7 5 3 2 3" xfId="22460"/>
    <cellStyle name="Percent 2 7 5 3 2 4" xfId="22461"/>
    <cellStyle name="Percent 2 7 5 3 3" xfId="22462"/>
    <cellStyle name="Percent 2 7 5 3 3 2" xfId="22463"/>
    <cellStyle name="Percent 2 7 5 3 3 3" xfId="22464"/>
    <cellStyle name="Percent 2 7 5 3 3 4" xfId="22465"/>
    <cellStyle name="Percent 2 7 5 3 4" xfId="22466"/>
    <cellStyle name="Percent 2 7 5 3 5" xfId="22467"/>
    <cellStyle name="Percent 2 7 5 3 6" xfId="22468"/>
    <cellStyle name="Percent 2 7 5 4" xfId="22469"/>
    <cellStyle name="Percent 2 7 5 4 2" xfId="22470"/>
    <cellStyle name="Percent 2 7 5 4 3" xfId="22471"/>
    <cellStyle name="Percent 2 7 5 4 4" xfId="22472"/>
    <cellStyle name="Percent 2 7 5 5" xfId="22473"/>
    <cellStyle name="Percent 2 7 5 5 2" xfId="22474"/>
    <cellStyle name="Percent 2 7 5 5 3" xfId="22475"/>
    <cellStyle name="Percent 2 7 5 5 4" xfId="22476"/>
    <cellStyle name="Percent 2 7 5 6" xfId="22477"/>
    <cellStyle name="Percent 2 7 5 7" xfId="22478"/>
    <cellStyle name="Percent 2 7 5 8" xfId="22479"/>
    <cellStyle name="Percent 2 7 6" xfId="22480"/>
    <cellStyle name="Percent 2 7 6 2" xfId="22481"/>
    <cellStyle name="Percent 2 7 6 2 2" xfId="22482"/>
    <cellStyle name="Percent 2 7 6 2 2 2" xfId="22483"/>
    <cellStyle name="Percent 2 7 6 2 2 3" xfId="22484"/>
    <cellStyle name="Percent 2 7 6 2 2 4" xfId="22485"/>
    <cellStyle name="Percent 2 7 6 2 3" xfId="22486"/>
    <cellStyle name="Percent 2 7 6 2 3 2" xfId="22487"/>
    <cellStyle name="Percent 2 7 6 2 3 3" xfId="22488"/>
    <cellStyle name="Percent 2 7 6 2 3 4" xfId="22489"/>
    <cellStyle name="Percent 2 7 6 2 4" xfId="22490"/>
    <cellStyle name="Percent 2 7 6 2 5" xfId="22491"/>
    <cellStyle name="Percent 2 7 6 2 6" xfId="22492"/>
    <cellStyle name="Percent 2 7 6 3" xfId="22493"/>
    <cellStyle name="Percent 2 7 6 3 2" xfId="22494"/>
    <cellStyle name="Percent 2 7 6 3 2 2" xfId="22495"/>
    <cellStyle name="Percent 2 7 6 3 2 3" xfId="22496"/>
    <cellStyle name="Percent 2 7 6 3 2 4" xfId="22497"/>
    <cellStyle name="Percent 2 7 6 3 3" xfId="22498"/>
    <cellStyle name="Percent 2 7 6 3 3 2" xfId="22499"/>
    <cellStyle name="Percent 2 7 6 3 3 3" xfId="22500"/>
    <cellStyle name="Percent 2 7 6 3 3 4" xfId="22501"/>
    <cellStyle name="Percent 2 7 6 3 4" xfId="22502"/>
    <cellStyle name="Percent 2 7 6 3 5" xfId="22503"/>
    <cellStyle name="Percent 2 7 6 3 6" xfId="22504"/>
    <cellStyle name="Percent 2 7 6 4" xfId="22505"/>
    <cellStyle name="Percent 2 7 6 4 2" xfId="22506"/>
    <cellStyle name="Percent 2 7 6 4 3" xfId="22507"/>
    <cellStyle name="Percent 2 7 6 4 4" xfId="22508"/>
    <cellStyle name="Percent 2 7 6 5" xfId="22509"/>
    <cellStyle name="Percent 2 7 6 5 2" xfId="22510"/>
    <cellStyle name="Percent 2 7 6 5 3" xfId="22511"/>
    <cellStyle name="Percent 2 7 6 5 4" xfId="22512"/>
    <cellStyle name="Percent 2 7 6 6" xfId="22513"/>
    <cellStyle name="Percent 2 7 6 7" xfId="22514"/>
    <cellStyle name="Percent 2 7 6 8" xfId="22515"/>
    <cellStyle name="Percent 2 7 7" xfId="22516"/>
    <cellStyle name="Percent 2 7 7 2" xfId="22517"/>
    <cellStyle name="Percent 2 7 7 2 2" xfId="22518"/>
    <cellStyle name="Percent 2 7 7 2 3" xfId="22519"/>
    <cellStyle name="Percent 2 7 7 2 4" xfId="22520"/>
    <cellStyle name="Percent 2 7 7 3" xfId="22521"/>
    <cellStyle name="Percent 2 7 7 3 2" xfId="22522"/>
    <cellStyle name="Percent 2 7 7 3 3" xfId="22523"/>
    <cellStyle name="Percent 2 7 7 3 4" xfId="22524"/>
    <cellStyle name="Percent 2 7 7 4" xfId="22525"/>
    <cellStyle name="Percent 2 7 7 5" xfId="22526"/>
    <cellStyle name="Percent 2 7 7 6" xfId="22527"/>
    <cellStyle name="Percent 2 7 8" xfId="22528"/>
    <cellStyle name="Percent 2 7 8 2" xfId="22529"/>
    <cellStyle name="Percent 2 7 8 2 2" xfId="22530"/>
    <cellStyle name="Percent 2 7 8 2 3" xfId="22531"/>
    <cellStyle name="Percent 2 7 8 2 4" xfId="22532"/>
    <cellStyle name="Percent 2 7 8 3" xfId="22533"/>
    <cellStyle name="Percent 2 7 8 3 2" xfId="22534"/>
    <cellStyle name="Percent 2 7 8 3 3" xfId="22535"/>
    <cellStyle name="Percent 2 7 8 3 4" xfId="22536"/>
    <cellStyle name="Percent 2 7 8 4" xfId="22537"/>
    <cellStyle name="Percent 2 7 8 5" xfId="22538"/>
    <cellStyle name="Percent 2 7 8 6" xfId="22539"/>
    <cellStyle name="Percent 2 7 9" xfId="22540"/>
    <cellStyle name="Percent 2 7 9 2" xfId="22541"/>
    <cellStyle name="Percent 2 7 9 3" xfId="22542"/>
    <cellStyle name="Percent 2 7 9 4" xfId="22543"/>
    <cellStyle name="Percent 2 8" xfId="22544"/>
    <cellStyle name="Percent 2 8 10" xfId="22545"/>
    <cellStyle name="Percent 2 8 11" xfId="22546"/>
    <cellStyle name="Percent 2 8 12" xfId="22547"/>
    <cellStyle name="Percent 2 8 2" xfId="22548"/>
    <cellStyle name="Percent 2 8 2 10" xfId="22549"/>
    <cellStyle name="Percent 2 8 2 2" xfId="22550"/>
    <cellStyle name="Percent 2 8 2 2 2" xfId="22551"/>
    <cellStyle name="Percent 2 8 2 2 2 2" xfId="22552"/>
    <cellStyle name="Percent 2 8 2 2 2 2 2" xfId="22553"/>
    <cellStyle name="Percent 2 8 2 2 2 2 3" xfId="22554"/>
    <cellStyle name="Percent 2 8 2 2 2 2 4" xfId="22555"/>
    <cellStyle name="Percent 2 8 2 2 2 3" xfId="22556"/>
    <cellStyle name="Percent 2 8 2 2 2 3 2" xfId="22557"/>
    <cellStyle name="Percent 2 8 2 2 2 3 3" xfId="22558"/>
    <cellStyle name="Percent 2 8 2 2 2 3 4" xfId="22559"/>
    <cellStyle name="Percent 2 8 2 2 2 4" xfId="22560"/>
    <cellStyle name="Percent 2 8 2 2 2 5" xfId="22561"/>
    <cellStyle name="Percent 2 8 2 2 2 6" xfId="22562"/>
    <cellStyle name="Percent 2 8 2 2 3" xfId="22563"/>
    <cellStyle name="Percent 2 8 2 2 3 2" xfId="22564"/>
    <cellStyle name="Percent 2 8 2 2 3 2 2" xfId="22565"/>
    <cellStyle name="Percent 2 8 2 2 3 2 3" xfId="22566"/>
    <cellStyle name="Percent 2 8 2 2 3 2 4" xfId="22567"/>
    <cellStyle name="Percent 2 8 2 2 3 3" xfId="22568"/>
    <cellStyle name="Percent 2 8 2 2 3 3 2" xfId="22569"/>
    <cellStyle name="Percent 2 8 2 2 3 3 3" xfId="22570"/>
    <cellStyle name="Percent 2 8 2 2 3 3 4" xfId="22571"/>
    <cellStyle name="Percent 2 8 2 2 3 4" xfId="22572"/>
    <cellStyle name="Percent 2 8 2 2 3 5" xfId="22573"/>
    <cellStyle name="Percent 2 8 2 2 3 6" xfId="22574"/>
    <cellStyle name="Percent 2 8 2 2 4" xfId="22575"/>
    <cellStyle name="Percent 2 8 2 2 4 2" xfId="22576"/>
    <cellStyle name="Percent 2 8 2 2 4 3" xfId="22577"/>
    <cellStyle name="Percent 2 8 2 2 4 4" xfId="22578"/>
    <cellStyle name="Percent 2 8 2 2 5" xfId="22579"/>
    <cellStyle name="Percent 2 8 2 2 5 2" xfId="22580"/>
    <cellStyle name="Percent 2 8 2 2 5 3" xfId="22581"/>
    <cellStyle name="Percent 2 8 2 2 5 4" xfId="22582"/>
    <cellStyle name="Percent 2 8 2 2 6" xfId="22583"/>
    <cellStyle name="Percent 2 8 2 2 7" xfId="22584"/>
    <cellStyle name="Percent 2 8 2 2 8" xfId="22585"/>
    <cellStyle name="Percent 2 8 2 3" xfId="22586"/>
    <cellStyle name="Percent 2 8 2 3 2" xfId="22587"/>
    <cellStyle name="Percent 2 8 2 3 2 2" xfId="22588"/>
    <cellStyle name="Percent 2 8 2 3 2 2 2" xfId="22589"/>
    <cellStyle name="Percent 2 8 2 3 2 2 3" xfId="22590"/>
    <cellStyle name="Percent 2 8 2 3 2 2 4" xfId="22591"/>
    <cellStyle name="Percent 2 8 2 3 2 3" xfId="22592"/>
    <cellStyle name="Percent 2 8 2 3 2 3 2" xfId="22593"/>
    <cellStyle name="Percent 2 8 2 3 2 3 3" xfId="22594"/>
    <cellStyle name="Percent 2 8 2 3 2 3 4" xfId="22595"/>
    <cellStyle name="Percent 2 8 2 3 2 4" xfId="22596"/>
    <cellStyle name="Percent 2 8 2 3 2 5" xfId="22597"/>
    <cellStyle name="Percent 2 8 2 3 2 6" xfId="22598"/>
    <cellStyle name="Percent 2 8 2 3 3" xfId="22599"/>
    <cellStyle name="Percent 2 8 2 3 3 2" xfId="22600"/>
    <cellStyle name="Percent 2 8 2 3 3 2 2" xfId="22601"/>
    <cellStyle name="Percent 2 8 2 3 3 2 3" xfId="22602"/>
    <cellStyle name="Percent 2 8 2 3 3 2 4" xfId="22603"/>
    <cellStyle name="Percent 2 8 2 3 3 3" xfId="22604"/>
    <cellStyle name="Percent 2 8 2 3 3 3 2" xfId="22605"/>
    <cellStyle name="Percent 2 8 2 3 3 3 3" xfId="22606"/>
    <cellStyle name="Percent 2 8 2 3 3 3 4" xfId="22607"/>
    <cellStyle name="Percent 2 8 2 3 3 4" xfId="22608"/>
    <cellStyle name="Percent 2 8 2 3 3 5" xfId="22609"/>
    <cellStyle name="Percent 2 8 2 3 3 6" xfId="22610"/>
    <cellStyle name="Percent 2 8 2 3 4" xfId="22611"/>
    <cellStyle name="Percent 2 8 2 3 4 2" xfId="22612"/>
    <cellStyle name="Percent 2 8 2 3 4 3" xfId="22613"/>
    <cellStyle name="Percent 2 8 2 3 4 4" xfId="22614"/>
    <cellStyle name="Percent 2 8 2 3 5" xfId="22615"/>
    <cellStyle name="Percent 2 8 2 3 5 2" xfId="22616"/>
    <cellStyle name="Percent 2 8 2 3 5 3" xfId="22617"/>
    <cellStyle name="Percent 2 8 2 3 5 4" xfId="22618"/>
    <cellStyle name="Percent 2 8 2 3 6" xfId="22619"/>
    <cellStyle name="Percent 2 8 2 3 7" xfId="22620"/>
    <cellStyle name="Percent 2 8 2 3 8" xfId="22621"/>
    <cellStyle name="Percent 2 8 2 4" xfId="22622"/>
    <cellStyle name="Percent 2 8 2 4 2" xfId="22623"/>
    <cellStyle name="Percent 2 8 2 4 2 2" xfId="22624"/>
    <cellStyle name="Percent 2 8 2 4 2 3" xfId="22625"/>
    <cellStyle name="Percent 2 8 2 4 2 4" xfId="22626"/>
    <cellStyle name="Percent 2 8 2 4 3" xfId="22627"/>
    <cellStyle name="Percent 2 8 2 4 3 2" xfId="22628"/>
    <cellStyle name="Percent 2 8 2 4 3 3" xfId="22629"/>
    <cellStyle name="Percent 2 8 2 4 3 4" xfId="22630"/>
    <cellStyle name="Percent 2 8 2 4 4" xfId="22631"/>
    <cellStyle name="Percent 2 8 2 4 5" xfId="22632"/>
    <cellStyle name="Percent 2 8 2 4 6" xfId="22633"/>
    <cellStyle name="Percent 2 8 2 5" xfId="22634"/>
    <cellStyle name="Percent 2 8 2 5 2" xfId="22635"/>
    <cellStyle name="Percent 2 8 2 5 2 2" xfId="22636"/>
    <cellStyle name="Percent 2 8 2 5 2 3" xfId="22637"/>
    <cellStyle name="Percent 2 8 2 5 2 4" xfId="22638"/>
    <cellStyle name="Percent 2 8 2 5 3" xfId="22639"/>
    <cellStyle name="Percent 2 8 2 5 3 2" xfId="22640"/>
    <cellStyle name="Percent 2 8 2 5 3 3" xfId="22641"/>
    <cellStyle name="Percent 2 8 2 5 3 4" xfId="22642"/>
    <cellStyle name="Percent 2 8 2 5 4" xfId="22643"/>
    <cellStyle name="Percent 2 8 2 5 5" xfId="22644"/>
    <cellStyle name="Percent 2 8 2 5 6" xfId="22645"/>
    <cellStyle name="Percent 2 8 2 6" xfId="22646"/>
    <cellStyle name="Percent 2 8 2 6 2" xfId="22647"/>
    <cellStyle name="Percent 2 8 2 6 3" xfId="22648"/>
    <cellStyle name="Percent 2 8 2 6 4" xfId="22649"/>
    <cellStyle name="Percent 2 8 2 7" xfId="22650"/>
    <cellStyle name="Percent 2 8 2 7 2" xfId="22651"/>
    <cellStyle name="Percent 2 8 2 7 3" xfId="22652"/>
    <cellStyle name="Percent 2 8 2 7 4" xfId="22653"/>
    <cellStyle name="Percent 2 8 2 8" xfId="22654"/>
    <cellStyle name="Percent 2 8 2 9" xfId="22655"/>
    <cellStyle name="Percent 2 8 3" xfId="22656"/>
    <cellStyle name="Percent 2 8 3 2" xfId="22657"/>
    <cellStyle name="Percent 2 8 3 2 2" xfId="22658"/>
    <cellStyle name="Percent 2 8 3 2 2 2" xfId="22659"/>
    <cellStyle name="Percent 2 8 3 2 2 3" xfId="22660"/>
    <cellStyle name="Percent 2 8 3 2 2 4" xfId="22661"/>
    <cellStyle name="Percent 2 8 3 2 3" xfId="22662"/>
    <cellStyle name="Percent 2 8 3 2 3 2" xfId="22663"/>
    <cellStyle name="Percent 2 8 3 2 3 3" xfId="22664"/>
    <cellStyle name="Percent 2 8 3 2 3 4" xfId="22665"/>
    <cellStyle name="Percent 2 8 3 2 4" xfId="22666"/>
    <cellStyle name="Percent 2 8 3 2 5" xfId="22667"/>
    <cellStyle name="Percent 2 8 3 2 6" xfId="22668"/>
    <cellStyle name="Percent 2 8 3 3" xfId="22669"/>
    <cellStyle name="Percent 2 8 3 3 2" xfId="22670"/>
    <cellStyle name="Percent 2 8 3 3 2 2" xfId="22671"/>
    <cellStyle name="Percent 2 8 3 3 2 3" xfId="22672"/>
    <cellStyle name="Percent 2 8 3 3 2 4" xfId="22673"/>
    <cellStyle name="Percent 2 8 3 3 3" xfId="22674"/>
    <cellStyle name="Percent 2 8 3 3 3 2" xfId="22675"/>
    <cellStyle name="Percent 2 8 3 3 3 3" xfId="22676"/>
    <cellStyle name="Percent 2 8 3 3 3 4" xfId="22677"/>
    <cellStyle name="Percent 2 8 3 3 4" xfId="22678"/>
    <cellStyle name="Percent 2 8 3 3 5" xfId="22679"/>
    <cellStyle name="Percent 2 8 3 3 6" xfId="22680"/>
    <cellStyle name="Percent 2 8 3 4" xfId="22681"/>
    <cellStyle name="Percent 2 8 3 4 2" xfId="22682"/>
    <cellStyle name="Percent 2 8 3 4 3" xfId="22683"/>
    <cellStyle name="Percent 2 8 3 4 4" xfId="22684"/>
    <cellStyle name="Percent 2 8 3 5" xfId="22685"/>
    <cellStyle name="Percent 2 8 3 5 2" xfId="22686"/>
    <cellStyle name="Percent 2 8 3 5 3" xfId="22687"/>
    <cellStyle name="Percent 2 8 3 5 4" xfId="22688"/>
    <cellStyle name="Percent 2 8 3 6" xfId="22689"/>
    <cellStyle name="Percent 2 8 3 7" xfId="22690"/>
    <cellStyle name="Percent 2 8 3 8" xfId="22691"/>
    <cellStyle name="Percent 2 8 4" xfId="22692"/>
    <cellStyle name="Percent 2 8 4 2" xfId="22693"/>
    <cellStyle name="Percent 2 8 4 2 2" xfId="22694"/>
    <cellStyle name="Percent 2 8 4 2 2 2" xfId="22695"/>
    <cellStyle name="Percent 2 8 4 2 2 3" xfId="22696"/>
    <cellStyle name="Percent 2 8 4 2 2 4" xfId="22697"/>
    <cellStyle name="Percent 2 8 4 2 3" xfId="22698"/>
    <cellStyle name="Percent 2 8 4 2 3 2" xfId="22699"/>
    <cellStyle name="Percent 2 8 4 2 3 3" xfId="22700"/>
    <cellStyle name="Percent 2 8 4 2 3 4" xfId="22701"/>
    <cellStyle name="Percent 2 8 4 2 4" xfId="22702"/>
    <cellStyle name="Percent 2 8 4 2 5" xfId="22703"/>
    <cellStyle name="Percent 2 8 4 2 6" xfId="22704"/>
    <cellStyle name="Percent 2 8 4 3" xfId="22705"/>
    <cellStyle name="Percent 2 8 4 3 2" xfId="22706"/>
    <cellStyle name="Percent 2 8 4 3 2 2" xfId="22707"/>
    <cellStyle name="Percent 2 8 4 3 2 3" xfId="22708"/>
    <cellStyle name="Percent 2 8 4 3 2 4" xfId="22709"/>
    <cellStyle name="Percent 2 8 4 3 3" xfId="22710"/>
    <cellStyle name="Percent 2 8 4 3 3 2" xfId="22711"/>
    <cellStyle name="Percent 2 8 4 3 3 3" xfId="22712"/>
    <cellStyle name="Percent 2 8 4 3 3 4" xfId="22713"/>
    <cellStyle name="Percent 2 8 4 3 4" xfId="22714"/>
    <cellStyle name="Percent 2 8 4 3 5" xfId="22715"/>
    <cellStyle name="Percent 2 8 4 3 6" xfId="22716"/>
    <cellStyle name="Percent 2 8 4 4" xfId="22717"/>
    <cellStyle name="Percent 2 8 4 4 2" xfId="22718"/>
    <cellStyle name="Percent 2 8 4 4 3" xfId="22719"/>
    <cellStyle name="Percent 2 8 4 4 4" xfId="22720"/>
    <cellStyle name="Percent 2 8 4 5" xfId="22721"/>
    <cellStyle name="Percent 2 8 4 5 2" xfId="22722"/>
    <cellStyle name="Percent 2 8 4 5 3" xfId="22723"/>
    <cellStyle name="Percent 2 8 4 5 4" xfId="22724"/>
    <cellStyle name="Percent 2 8 4 6" xfId="22725"/>
    <cellStyle name="Percent 2 8 4 7" xfId="22726"/>
    <cellStyle name="Percent 2 8 4 8" xfId="22727"/>
    <cellStyle name="Percent 2 8 5" xfId="22728"/>
    <cellStyle name="Percent 2 8 5 2" xfId="22729"/>
    <cellStyle name="Percent 2 8 5 2 2" xfId="22730"/>
    <cellStyle name="Percent 2 8 5 2 2 2" xfId="22731"/>
    <cellStyle name="Percent 2 8 5 2 2 3" xfId="22732"/>
    <cellStyle name="Percent 2 8 5 2 2 4" xfId="22733"/>
    <cellStyle name="Percent 2 8 5 2 3" xfId="22734"/>
    <cellStyle name="Percent 2 8 5 2 3 2" xfId="22735"/>
    <cellStyle name="Percent 2 8 5 2 3 3" xfId="22736"/>
    <cellStyle name="Percent 2 8 5 2 3 4" xfId="22737"/>
    <cellStyle name="Percent 2 8 5 2 4" xfId="22738"/>
    <cellStyle name="Percent 2 8 5 2 5" xfId="22739"/>
    <cellStyle name="Percent 2 8 5 2 6" xfId="22740"/>
    <cellStyle name="Percent 2 8 5 3" xfId="22741"/>
    <cellStyle name="Percent 2 8 5 3 2" xfId="22742"/>
    <cellStyle name="Percent 2 8 5 3 2 2" xfId="22743"/>
    <cellStyle name="Percent 2 8 5 3 2 3" xfId="22744"/>
    <cellStyle name="Percent 2 8 5 3 2 4" xfId="22745"/>
    <cellStyle name="Percent 2 8 5 3 3" xfId="22746"/>
    <cellStyle name="Percent 2 8 5 3 3 2" xfId="22747"/>
    <cellStyle name="Percent 2 8 5 3 3 3" xfId="22748"/>
    <cellStyle name="Percent 2 8 5 3 3 4" xfId="22749"/>
    <cellStyle name="Percent 2 8 5 3 4" xfId="22750"/>
    <cellStyle name="Percent 2 8 5 3 5" xfId="22751"/>
    <cellStyle name="Percent 2 8 5 3 6" xfId="22752"/>
    <cellStyle name="Percent 2 8 5 4" xfId="22753"/>
    <cellStyle name="Percent 2 8 5 4 2" xfId="22754"/>
    <cellStyle name="Percent 2 8 5 4 3" xfId="22755"/>
    <cellStyle name="Percent 2 8 5 4 4" xfId="22756"/>
    <cellStyle name="Percent 2 8 5 5" xfId="22757"/>
    <cellStyle name="Percent 2 8 5 5 2" xfId="22758"/>
    <cellStyle name="Percent 2 8 5 5 3" xfId="22759"/>
    <cellStyle name="Percent 2 8 5 5 4" xfId="22760"/>
    <cellStyle name="Percent 2 8 5 6" xfId="22761"/>
    <cellStyle name="Percent 2 8 5 7" xfId="22762"/>
    <cellStyle name="Percent 2 8 5 8" xfId="22763"/>
    <cellStyle name="Percent 2 8 6" xfId="22764"/>
    <cellStyle name="Percent 2 8 6 2" xfId="22765"/>
    <cellStyle name="Percent 2 8 6 2 2" xfId="22766"/>
    <cellStyle name="Percent 2 8 6 2 3" xfId="22767"/>
    <cellStyle name="Percent 2 8 6 2 4" xfId="22768"/>
    <cellStyle name="Percent 2 8 6 3" xfId="22769"/>
    <cellStyle name="Percent 2 8 6 3 2" xfId="22770"/>
    <cellStyle name="Percent 2 8 6 3 3" xfId="22771"/>
    <cellStyle name="Percent 2 8 6 3 4" xfId="22772"/>
    <cellStyle name="Percent 2 8 6 4" xfId="22773"/>
    <cellStyle name="Percent 2 8 6 5" xfId="22774"/>
    <cellStyle name="Percent 2 8 6 6" xfId="22775"/>
    <cellStyle name="Percent 2 8 7" xfId="22776"/>
    <cellStyle name="Percent 2 8 7 2" xfId="22777"/>
    <cellStyle name="Percent 2 8 7 2 2" xfId="22778"/>
    <cellStyle name="Percent 2 8 7 2 3" xfId="22779"/>
    <cellStyle name="Percent 2 8 7 2 4" xfId="22780"/>
    <cellStyle name="Percent 2 8 7 3" xfId="22781"/>
    <cellStyle name="Percent 2 8 7 3 2" xfId="22782"/>
    <cellStyle name="Percent 2 8 7 3 3" xfId="22783"/>
    <cellStyle name="Percent 2 8 7 3 4" xfId="22784"/>
    <cellStyle name="Percent 2 8 7 4" xfId="22785"/>
    <cellStyle name="Percent 2 8 7 5" xfId="22786"/>
    <cellStyle name="Percent 2 8 7 6" xfId="22787"/>
    <cellStyle name="Percent 2 8 8" xfId="22788"/>
    <cellStyle name="Percent 2 8 8 2" xfId="22789"/>
    <cellStyle name="Percent 2 8 8 3" xfId="22790"/>
    <cellStyle name="Percent 2 8 8 4" xfId="22791"/>
    <cellStyle name="Percent 2 8 9" xfId="22792"/>
    <cellStyle name="Percent 2 8 9 2" xfId="22793"/>
    <cellStyle name="Percent 2 8 9 3" xfId="22794"/>
    <cellStyle name="Percent 2 8 9 4" xfId="22795"/>
    <cellStyle name="Percent 2 9" xfId="22796"/>
    <cellStyle name="Percent 2 9 10" xfId="22797"/>
    <cellStyle name="Percent 2 9 11" xfId="22798"/>
    <cellStyle name="Percent 2 9 12" xfId="22799"/>
    <cellStyle name="Percent 2 9 2" xfId="22800"/>
    <cellStyle name="Percent 2 9 2 2" xfId="22801"/>
    <cellStyle name="Percent 2 9 2 2 2" xfId="22802"/>
    <cellStyle name="Percent 2 9 2 2 2 2" xfId="22803"/>
    <cellStyle name="Percent 2 9 2 2 2 3" xfId="22804"/>
    <cellStyle name="Percent 2 9 2 2 2 4" xfId="22805"/>
    <cellStyle name="Percent 2 9 2 2 3" xfId="22806"/>
    <cellStyle name="Percent 2 9 2 2 3 2" xfId="22807"/>
    <cellStyle name="Percent 2 9 2 2 3 3" xfId="22808"/>
    <cellStyle name="Percent 2 9 2 2 3 4" xfId="22809"/>
    <cellStyle name="Percent 2 9 2 2 4" xfId="22810"/>
    <cellStyle name="Percent 2 9 2 2 5" xfId="22811"/>
    <cellStyle name="Percent 2 9 2 2 6" xfId="22812"/>
    <cellStyle name="Percent 2 9 2 3" xfId="22813"/>
    <cellStyle name="Percent 2 9 2 3 2" xfId="22814"/>
    <cellStyle name="Percent 2 9 2 3 2 2" xfId="22815"/>
    <cellStyle name="Percent 2 9 2 3 2 3" xfId="22816"/>
    <cellStyle name="Percent 2 9 2 3 2 4" xfId="22817"/>
    <cellStyle name="Percent 2 9 2 3 3" xfId="22818"/>
    <cellStyle name="Percent 2 9 2 3 3 2" xfId="22819"/>
    <cellStyle name="Percent 2 9 2 3 3 3" xfId="22820"/>
    <cellStyle name="Percent 2 9 2 3 3 4" xfId="22821"/>
    <cellStyle name="Percent 2 9 2 3 4" xfId="22822"/>
    <cellStyle name="Percent 2 9 2 3 5" xfId="22823"/>
    <cellStyle name="Percent 2 9 2 3 6" xfId="22824"/>
    <cellStyle name="Percent 2 9 2 4" xfId="22825"/>
    <cellStyle name="Percent 2 9 2 4 2" xfId="22826"/>
    <cellStyle name="Percent 2 9 2 4 3" xfId="22827"/>
    <cellStyle name="Percent 2 9 2 4 4" xfId="22828"/>
    <cellStyle name="Percent 2 9 2 5" xfId="22829"/>
    <cellStyle name="Percent 2 9 2 5 2" xfId="22830"/>
    <cellStyle name="Percent 2 9 2 5 3" xfId="22831"/>
    <cellStyle name="Percent 2 9 2 5 4" xfId="22832"/>
    <cellStyle name="Percent 2 9 2 6" xfId="22833"/>
    <cellStyle name="Percent 2 9 2 7" xfId="22834"/>
    <cellStyle name="Percent 2 9 2 8" xfId="22835"/>
    <cellStyle name="Percent 2 9 3" xfId="22836"/>
    <cellStyle name="Percent 2 9 3 2" xfId="22837"/>
    <cellStyle name="Percent 2 9 3 2 2" xfId="22838"/>
    <cellStyle name="Percent 2 9 3 2 2 2" xfId="22839"/>
    <cellStyle name="Percent 2 9 3 2 2 3" xfId="22840"/>
    <cellStyle name="Percent 2 9 3 2 2 4" xfId="22841"/>
    <cellStyle name="Percent 2 9 3 2 3" xfId="22842"/>
    <cellStyle name="Percent 2 9 3 2 3 2" xfId="22843"/>
    <cellStyle name="Percent 2 9 3 2 3 3" xfId="22844"/>
    <cellStyle name="Percent 2 9 3 2 3 4" xfId="22845"/>
    <cellStyle name="Percent 2 9 3 2 4" xfId="22846"/>
    <cellStyle name="Percent 2 9 3 2 5" xfId="22847"/>
    <cellStyle name="Percent 2 9 3 2 6" xfId="22848"/>
    <cellStyle name="Percent 2 9 3 3" xfId="22849"/>
    <cellStyle name="Percent 2 9 3 3 2" xfId="22850"/>
    <cellStyle name="Percent 2 9 3 3 2 2" xfId="22851"/>
    <cellStyle name="Percent 2 9 3 3 2 3" xfId="22852"/>
    <cellStyle name="Percent 2 9 3 3 2 4" xfId="22853"/>
    <cellStyle name="Percent 2 9 3 3 3" xfId="22854"/>
    <cellStyle name="Percent 2 9 3 3 3 2" xfId="22855"/>
    <cellStyle name="Percent 2 9 3 3 3 3" xfId="22856"/>
    <cellStyle name="Percent 2 9 3 3 3 4" xfId="22857"/>
    <cellStyle name="Percent 2 9 3 3 4" xfId="22858"/>
    <cellStyle name="Percent 2 9 3 3 5" xfId="22859"/>
    <cellStyle name="Percent 2 9 3 3 6" xfId="22860"/>
    <cellStyle name="Percent 2 9 3 4" xfId="22861"/>
    <cellStyle name="Percent 2 9 3 4 2" xfId="22862"/>
    <cellStyle name="Percent 2 9 3 4 3" xfId="22863"/>
    <cellStyle name="Percent 2 9 3 4 4" xfId="22864"/>
    <cellStyle name="Percent 2 9 3 5" xfId="22865"/>
    <cellStyle name="Percent 2 9 3 5 2" xfId="22866"/>
    <cellStyle name="Percent 2 9 3 5 3" xfId="22867"/>
    <cellStyle name="Percent 2 9 3 5 4" xfId="22868"/>
    <cellStyle name="Percent 2 9 3 6" xfId="22869"/>
    <cellStyle name="Percent 2 9 3 7" xfId="22870"/>
    <cellStyle name="Percent 2 9 3 8" xfId="22871"/>
    <cellStyle name="Percent 2 9 4" xfId="22872"/>
    <cellStyle name="Percent 2 9 4 2" xfId="22873"/>
    <cellStyle name="Percent 2 9 4 2 2" xfId="22874"/>
    <cellStyle name="Percent 2 9 4 2 2 2" xfId="22875"/>
    <cellStyle name="Percent 2 9 4 2 2 3" xfId="22876"/>
    <cellStyle name="Percent 2 9 4 2 2 4" xfId="22877"/>
    <cellStyle name="Percent 2 9 4 2 3" xfId="22878"/>
    <cellStyle name="Percent 2 9 4 2 3 2" xfId="22879"/>
    <cellStyle name="Percent 2 9 4 2 3 3" xfId="22880"/>
    <cellStyle name="Percent 2 9 4 2 3 4" xfId="22881"/>
    <cellStyle name="Percent 2 9 4 2 4" xfId="22882"/>
    <cellStyle name="Percent 2 9 4 2 5" xfId="22883"/>
    <cellStyle name="Percent 2 9 4 2 6" xfId="22884"/>
    <cellStyle name="Percent 2 9 4 3" xfId="22885"/>
    <cellStyle name="Percent 2 9 4 3 2" xfId="22886"/>
    <cellStyle name="Percent 2 9 4 3 2 2" xfId="22887"/>
    <cellStyle name="Percent 2 9 4 3 2 3" xfId="22888"/>
    <cellStyle name="Percent 2 9 4 3 2 4" xfId="22889"/>
    <cellStyle name="Percent 2 9 4 3 3" xfId="22890"/>
    <cellStyle name="Percent 2 9 4 3 3 2" xfId="22891"/>
    <cellStyle name="Percent 2 9 4 3 3 3" xfId="22892"/>
    <cellStyle name="Percent 2 9 4 3 3 4" xfId="22893"/>
    <cellStyle name="Percent 2 9 4 3 4" xfId="22894"/>
    <cellStyle name="Percent 2 9 4 3 5" xfId="22895"/>
    <cellStyle name="Percent 2 9 4 3 6" xfId="22896"/>
    <cellStyle name="Percent 2 9 4 4" xfId="22897"/>
    <cellStyle name="Percent 2 9 4 4 2" xfId="22898"/>
    <cellStyle name="Percent 2 9 4 4 3" xfId="22899"/>
    <cellStyle name="Percent 2 9 4 4 4" xfId="22900"/>
    <cellStyle name="Percent 2 9 4 5" xfId="22901"/>
    <cellStyle name="Percent 2 9 4 5 2" xfId="22902"/>
    <cellStyle name="Percent 2 9 4 5 3" xfId="22903"/>
    <cellStyle name="Percent 2 9 4 5 4" xfId="22904"/>
    <cellStyle name="Percent 2 9 4 6" xfId="22905"/>
    <cellStyle name="Percent 2 9 4 7" xfId="22906"/>
    <cellStyle name="Percent 2 9 4 8" xfId="22907"/>
    <cellStyle name="Percent 2 9 5" xfId="22908"/>
    <cellStyle name="Percent 2 9 5 2" xfId="22909"/>
    <cellStyle name="Percent 2 9 5 2 2" xfId="22910"/>
    <cellStyle name="Percent 2 9 5 2 2 2" xfId="22911"/>
    <cellStyle name="Percent 2 9 5 2 2 3" xfId="22912"/>
    <cellStyle name="Percent 2 9 5 2 2 4" xfId="22913"/>
    <cellStyle name="Percent 2 9 5 2 3" xfId="22914"/>
    <cellStyle name="Percent 2 9 5 2 3 2" xfId="22915"/>
    <cellStyle name="Percent 2 9 5 2 3 3" xfId="22916"/>
    <cellStyle name="Percent 2 9 5 2 3 4" xfId="22917"/>
    <cellStyle name="Percent 2 9 5 2 4" xfId="22918"/>
    <cellStyle name="Percent 2 9 5 2 5" xfId="22919"/>
    <cellStyle name="Percent 2 9 5 2 6" xfId="22920"/>
    <cellStyle name="Percent 2 9 5 3" xfId="22921"/>
    <cellStyle name="Percent 2 9 5 3 2" xfId="22922"/>
    <cellStyle name="Percent 2 9 5 3 2 2" xfId="22923"/>
    <cellStyle name="Percent 2 9 5 3 2 3" xfId="22924"/>
    <cellStyle name="Percent 2 9 5 3 2 4" xfId="22925"/>
    <cellStyle name="Percent 2 9 5 3 3" xfId="22926"/>
    <cellStyle name="Percent 2 9 5 3 3 2" xfId="22927"/>
    <cellStyle name="Percent 2 9 5 3 3 3" xfId="22928"/>
    <cellStyle name="Percent 2 9 5 3 3 4" xfId="22929"/>
    <cellStyle name="Percent 2 9 5 3 4" xfId="22930"/>
    <cellStyle name="Percent 2 9 5 3 5" xfId="22931"/>
    <cellStyle name="Percent 2 9 5 3 6" xfId="22932"/>
    <cellStyle name="Percent 2 9 5 4" xfId="22933"/>
    <cellStyle name="Percent 2 9 5 4 2" xfId="22934"/>
    <cellStyle name="Percent 2 9 5 4 3" xfId="22935"/>
    <cellStyle name="Percent 2 9 5 4 4" xfId="22936"/>
    <cellStyle name="Percent 2 9 5 5" xfId="22937"/>
    <cellStyle name="Percent 2 9 5 5 2" xfId="22938"/>
    <cellStyle name="Percent 2 9 5 5 3" xfId="22939"/>
    <cellStyle name="Percent 2 9 5 5 4" xfId="22940"/>
    <cellStyle name="Percent 2 9 5 6" xfId="22941"/>
    <cellStyle name="Percent 2 9 5 7" xfId="22942"/>
    <cellStyle name="Percent 2 9 5 8" xfId="22943"/>
    <cellStyle name="Percent 2 9 6" xfId="22944"/>
    <cellStyle name="Percent 2 9 6 2" xfId="22945"/>
    <cellStyle name="Percent 2 9 6 2 2" xfId="22946"/>
    <cellStyle name="Percent 2 9 6 2 3" xfId="22947"/>
    <cellStyle name="Percent 2 9 6 2 4" xfId="22948"/>
    <cellStyle name="Percent 2 9 6 3" xfId="22949"/>
    <cellStyle name="Percent 2 9 6 3 2" xfId="22950"/>
    <cellStyle name="Percent 2 9 6 3 3" xfId="22951"/>
    <cellStyle name="Percent 2 9 6 3 4" xfId="22952"/>
    <cellStyle name="Percent 2 9 6 4" xfId="22953"/>
    <cellStyle name="Percent 2 9 6 5" xfId="22954"/>
    <cellStyle name="Percent 2 9 6 6" xfId="22955"/>
    <cellStyle name="Percent 2 9 7" xfId="22956"/>
    <cellStyle name="Percent 2 9 7 2" xfId="22957"/>
    <cellStyle name="Percent 2 9 7 2 2" xfId="22958"/>
    <cellStyle name="Percent 2 9 7 2 3" xfId="22959"/>
    <cellStyle name="Percent 2 9 7 2 4" xfId="22960"/>
    <cellStyle name="Percent 2 9 7 3" xfId="22961"/>
    <cellStyle name="Percent 2 9 7 3 2" xfId="22962"/>
    <cellStyle name="Percent 2 9 7 3 3" xfId="22963"/>
    <cellStyle name="Percent 2 9 7 3 4" xfId="22964"/>
    <cellStyle name="Percent 2 9 7 4" xfId="22965"/>
    <cellStyle name="Percent 2 9 7 5" xfId="22966"/>
    <cellStyle name="Percent 2 9 7 6" xfId="22967"/>
    <cellStyle name="Percent 2 9 8" xfId="22968"/>
    <cellStyle name="Percent 2 9 8 2" xfId="22969"/>
    <cellStyle name="Percent 2 9 8 3" xfId="22970"/>
    <cellStyle name="Percent 2 9 8 4" xfId="22971"/>
    <cellStyle name="Percent 2 9 9" xfId="22972"/>
    <cellStyle name="Percent 2 9 9 2" xfId="22973"/>
    <cellStyle name="Percent 2 9 9 3" xfId="22974"/>
    <cellStyle name="Percent 2 9 9 4" xfId="22975"/>
    <cellStyle name="Percent 20" xfId="22976"/>
    <cellStyle name="Percent 20 2" xfId="22977"/>
    <cellStyle name="Percent 20 2 2" xfId="22978"/>
    <cellStyle name="Percent 20 2 3" xfId="22979"/>
    <cellStyle name="Percent 20 2 4" xfId="22980"/>
    <cellStyle name="Percent 20 2 5" xfId="22981"/>
    <cellStyle name="Percent 20 2 6" xfId="22982"/>
    <cellStyle name="Percent 20 3" xfId="22983"/>
    <cellStyle name="Percent 20 3 2" xfId="22984"/>
    <cellStyle name="Percent 20 3 3" xfId="22985"/>
    <cellStyle name="Percent 20 3 4" xfId="22986"/>
    <cellStyle name="Percent 20 3 5" xfId="22987"/>
    <cellStyle name="Percent 20 4" xfId="22988"/>
    <cellStyle name="Percent 20 5" xfId="22989"/>
    <cellStyle name="Percent 20 6" xfId="22990"/>
    <cellStyle name="Percent 20 7" xfId="22991"/>
    <cellStyle name="Percent 21" xfId="22992"/>
    <cellStyle name="Percent 21 2" xfId="22993"/>
    <cellStyle name="Percent 21 3" xfId="22994"/>
    <cellStyle name="Percent 21 4" xfId="22995"/>
    <cellStyle name="Percent 21 5" xfId="22996"/>
    <cellStyle name="Percent 21 6" xfId="22997"/>
    <cellStyle name="Percent 22" xfId="22998"/>
    <cellStyle name="Percent 22 2" xfId="22999"/>
    <cellStyle name="Percent 22 2 2" xfId="23000"/>
    <cellStyle name="Percent 22 3" xfId="23001"/>
    <cellStyle name="Percent 22 4" xfId="23002"/>
    <cellStyle name="Percent 22 5" xfId="23003"/>
    <cellStyle name="Percent 22 6" xfId="23004"/>
    <cellStyle name="Percent 22 7" xfId="23005"/>
    <cellStyle name="Percent 23" xfId="23006"/>
    <cellStyle name="Percent 23 2" xfId="23007"/>
    <cellStyle name="Percent 23 3" xfId="23008"/>
    <cellStyle name="Percent 23 4" xfId="23009"/>
    <cellStyle name="Percent 23 5" xfId="23010"/>
    <cellStyle name="Percent 23 6" xfId="23011"/>
    <cellStyle name="Percent 24" xfId="23012"/>
    <cellStyle name="Percent 24 2" xfId="23013"/>
    <cellStyle name="Percent 25" xfId="23014"/>
    <cellStyle name="Percent 25 2" xfId="23015"/>
    <cellStyle name="Percent 26" xfId="23016"/>
    <cellStyle name="Percent 26 2" xfId="23017"/>
    <cellStyle name="Percent 27" xfId="23018"/>
    <cellStyle name="Percent 27 2" xfId="23019"/>
    <cellStyle name="Percent 28" xfId="23020"/>
    <cellStyle name="Percent 28 2" xfId="23021"/>
    <cellStyle name="Percent 29" xfId="23022"/>
    <cellStyle name="Percent 29 2" xfId="23023"/>
    <cellStyle name="Percent 3" xfId="23024"/>
    <cellStyle name="Percent 3 10" xfId="23025"/>
    <cellStyle name="Percent 3 10 2" xfId="23026"/>
    <cellStyle name="Percent 3 10 2 2" xfId="23027"/>
    <cellStyle name="Percent 3 10 2 2 2" xfId="23028"/>
    <cellStyle name="Percent 3 10 2 2 3" xfId="23029"/>
    <cellStyle name="Percent 3 10 2 2 4" xfId="23030"/>
    <cellStyle name="Percent 3 10 2 3" xfId="23031"/>
    <cellStyle name="Percent 3 10 2 3 2" xfId="23032"/>
    <cellStyle name="Percent 3 10 2 3 3" xfId="23033"/>
    <cellStyle name="Percent 3 10 2 3 4" xfId="23034"/>
    <cellStyle name="Percent 3 10 2 4" xfId="23035"/>
    <cellStyle name="Percent 3 10 2 5" xfId="23036"/>
    <cellStyle name="Percent 3 10 2 6" xfId="23037"/>
    <cellStyle name="Percent 3 10 3" xfId="23038"/>
    <cellStyle name="Percent 3 10 3 2" xfId="23039"/>
    <cellStyle name="Percent 3 10 3 2 2" xfId="23040"/>
    <cellStyle name="Percent 3 10 3 2 3" xfId="23041"/>
    <cellStyle name="Percent 3 10 3 2 4" xfId="23042"/>
    <cellStyle name="Percent 3 10 3 3" xfId="23043"/>
    <cellStyle name="Percent 3 10 3 3 2" xfId="23044"/>
    <cellStyle name="Percent 3 10 3 3 3" xfId="23045"/>
    <cellStyle name="Percent 3 10 3 3 4" xfId="23046"/>
    <cellStyle name="Percent 3 10 3 4" xfId="23047"/>
    <cellStyle name="Percent 3 10 3 5" xfId="23048"/>
    <cellStyle name="Percent 3 10 3 6" xfId="23049"/>
    <cellStyle name="Percent 3 10 4" xfId="23050"/>
    <cellStyle name="Percent 3 10 4 2" xfId="23051"/>
    <cellStyle name="Percent 3 10 4 3" xfId="23052"/>
    <cellStyle name="Percent 3 10 4 4" xfId="23053"/>
    <cellStyle name="Percent 3 10 5" xfId="23054"/>
    <cellStyle name="Percent 3 10 5 2" xfId="23055"/>
    <cellStyle name="Percent 3 10 5 3" xfId="23056"/>
    <cellStyle name="Percent 3 10 5 4" xfId="23057"/>
    <cellStyle name="Percent 3 10 6" xfId="23058"/>
    <cellStyle name="Percent 3 10 7" xfId="23059"/>
    <cellStyle name="Percent 3 10 8" xfId="23060"/>
    <cellStyle name="Percent 3 11" xfId="23061"/>
    <cellStyle name="Percent 3 11 2" xfId="23062"/>
    <cellStyle name="Percent 3 11 2 2" xfId="23063"/>
    <cellStyle name="Percent 3 11 2 2 2" xfId="23064"/>
    <cellStyle name="Percent 3 11 2 2 3" xfId="23065"/>
    <cellStyle name="Percent 3 11 2 2 4" xfId="23066"/>
    <cellStyle name="Percent 3 11 2 3" xfId="23067"/>
    <cellStyle name="Percent 3 11 2 3 2" xfId="23068"/>
    <cellStyle name="Percent 3 11 2 3 3" xfId="23069"/>
    <cellStyle name="Percent 3 11 2 3 4" xfId="23070"/>
    <cellStyle name="Percent 3 11 2 4" xfId="23071"/>
    <cellStyle name="Percent 3 11 2 5" xfId="23072"/>
    <cellStyle name="Percent 3 11 2 6" xfId="23073"/>
    <cellStyle name="Percent 3 11 3" xfId="23074"/>
    <cellStyle name="Percent 3 11 3 2" xfId="23075"/>
    <cellStyle name="Percent 3 11 3 2 2" xfId="23076"/>
    <cellStyle name="Percent 3 11 3 2 3" xfId="23077"/>
    <cellStyle name="Percent 3 11 3 2 4" xfId="23078"/>
    <cellStyle name="Percent 3 11 3 3" xfId="23079"/>
    <cellStyle name="Percent 3 11 3 3 2" xfId="23080"/>
    <cellStyle name="Percent 3 11 3 3 3" xfId="23081"/>
    <cellStyle name="Percent 3 11 3 3 4" xfId="23082"/>
    <cellStyle name="Percent 3 11 3 4" xfId="23083"/>
    <cellStyle name="Percent 3 11 3 5" xfId="23084"/>
    <cellStyle name="Percent 3 11 3 6" xfId="23085"/>
    <cellStyle name="Percent 3 11 4" xfId="23086"/>
    <cellStyle name="Percent 3 11 4 2" xfId="23087"/>
    <cellStyle name="Percent 3 11 4 3" xfId="23088"/>
    <cellStyle name="Percent 3 11 4 4" xfId="23089"/>
    <cellStyle name="Percent 3 11 5" xfId="23090"/>
    <cellStyle name="Percent 3 11 5 2" xfId="23091"/>
    <cellStyle name="Percent 3 11 5 3" xfId="23092"/>
    <cellStyle name="Percent 3 11 5 4" xfId="23093"/>
    <cellStyle name="Percent 3 11 6" xfId="23094"/>
    <cellStyle name="Percent 3 11 7" xfId="23095"/>
    <cellStyle name="Percent 3 11 8" xfId="23096"/>
    <cellStyle name="Percent 3 12" xfId="23097"/>
    <cellStyle name="Percent 3 12 2" xfId="23098"/>
    <cellStyle name="Percent 3 12 2 2" xfId="23099"/>
    <cellStyle name="Percent 3 12 2 2 2" xfId="23100"/>
    <cellStyle name="Percent 3 12 2 2 3" xfId="23101"/>
    <cellStyle name="Percent 3 12 2 2 4" xfId="23102"/>
    <cellStyle name="Percent 3 12 2 3" xfId="23103"/>
    <cellStyle name="Percent 3 12 2 3 2" xfId="23104"/>
    <cellStyle name="Percent 3 12 2 3 3" xfId="23105"/>
    <cellStyle name="Percent 3 12 2 3 4" xfId="23106"/>
    <cellStyle name="Percent 3 12 2 4" xfId="23107"/>
    <cellStyle name="Percent 3 12 2 5" xfId="23108"/>
    <cellStyle name="Percent 3 12 2 6" xfId="23109"/>
    <cellStyle name="Percent 3 12 3" xfId="23110"/>
    <cellStyle name="Percent 3 12 3 2" xfId="23111"/>
    <cellStyle name="Percent 3 12 3 2 2" xfId="23112"/>
    <cellStyle name="Percent 3 12 3 2 3" xfId="23113"/>
    <cellStyle name="Percent 3 12 3 2 4" xfId="23114"/>
    <cellStyle name="Percent 3 12 3 3" xfId="23115"/>
    <cellStyle name="Percent 3 12 3 3 2" xfId="23116"/>
    <cellStyle name="Percent 3 12 3 3 3" xfId="23117"/>
    <cellStyle name="Percent 3 12 3 3 4" xfId="23118"/>
    <cellStyle name="Percent 3 12 3 4" xfId="23119"/>
    <cellStyle name="Percent 3 12 3 5" xfId="23120"/>
    <cellStyle name="Percent 3 12 3 6" xfId="23121"/>
    <cellStyle name="Percent 3 12 4" xfId="23122"/>
    <cellStyle name="Percent 3 12 4 2" xfId="23123"/>
    <cellStyle name="Percent 3 12 4 3" xfId="23124"/>
    <cellStyle name="Percent 3 12 4 4" xfId="23125"/>
    <cellStyle name="Percent 3 12 5" xfId="23126"/>
    <cellStyle name="Percent 3 12 5 2" xfId="23127"/>
    <cellStyle name="Percent 3 12 5 3" xfId="23128"/>
    <cellStyle name="Percent 3 12 5 4" xfId="23129"/>
    <cellStyle name="Percent 3 12 6" xfId="23130"/>
    <cellStyle name="Percent 3 12 7" xfId="23131"/>
    <cellStyle name="Percent 3 12 8" xfId="23132"/>
    <cellStyle name="Percent 3 13" xfId="23133"/>
    <cellStyle name="Percent 3 13 2" xfId="23134"/>
    <cellStyle name="Percent 3 13 2 2" xfId="23135"/>
    <cellStyle name="Percent 3 13 2 3" xfId="23136"/>
    <cellStyle name="Percent 3 13 2 4" xfId="23137"/>
    <cellStyle name="Percent 3 13 3" xfId="23138"/>
    <cellStyle name="Percent 3 13 3 2" xfId="23139"/>
    <cellStyle name="Percent 3 13 3 3" xfId="23140"/>
    <cellStyle name="Percent 3 13 3 4" xfId="23141"/>
    <cellStyle name="Percent 3 13 4" xfId="23142"/>
    <cellStyle name="Percent 3 13 5" xfId="23143"/>
    <cellStyle name="Percent 3 13 6" xfId="23144"/>
    <cellStyle name="Percent 3 14" xfId="23145"/>
    <cellStyle name="Percent 3 14 2" xfId="23146"/>
    <cellStyle name="Percent 3 14 2 2" xfId="23147"/>
    <cellStyle name="Percent 3 14 2 3" xfId="23148"/>
    <cellStyle name="Percent 3 14 2 4" xfId="23149"/>
    <cellStyle name="Percent 3 14 3" xfId="23150"/>
    <cellStyle name="Percent 3 14 3 2" xfId="23151"/>
    <cellStyle name="Percent 3 14 3 3" xfId="23152"/>
    <cellStyle name="Percent 3 14 3 4" xfId="23153"/>
    <cellStyle name="Percent 3 14 4" xfId="23154"/>
    <cellStyle name="Percent 3 14 5" xfId="23155"/>
    <cellStyle name="Percent 3 14 6" xfId="23156"/>
    <cellStyle name="Percent 3 15" xfId="23157"/>
    <cellStyle name="Percent 3 15 2" xfId="23158"/>
    <cellStyle name="Percent 3 15 3" xfId="23159"/>
    <cellStyle name="Percent 3 15 4" xfId="23160"/>
    <cellStyle name="Percent 3 16" xfId="23161"/>
    <cellStyle name="Percent 3 16 2" xfId="23162"/>
    <cellStyle name="Percent 3 16 3" xfId="23163"/>
    <cellStyle name="Percent 3 16 4" xfId="23164"/>
    <cellStyle name="Percent 3 17" xfId="23165"/>
    <cellStyle name="Percent 3 17 2" xfId="23166"/>
    <cellStyle name="Percent 3 17 3" xfId="23167"/>
    <cellStyle name="Percent 3 17 4" xfId="23168"/>
    <cellStyle name="Percent 3 17 5" xfId="23169"/>
    <cellStyle name="Percent 3 18" xfId="23170"/>
    <cellStyle name="Percent 3 19" xfId="23171"/>
    <cellStyle name="Percent 3 2" xfId="23172"/>
    <cellStyle name="Percent 3 2 10" xfId="23173"/>
    <cellStyle name="Percent 3 2 10 2" xfId="23174"/>
    <cellStyle name="Percent 3 2 10 2 2" xfId="23175"/>
    <cellStyle name="Percent 3 2 10 2 3" xfId="23176"/>
    <cellStyle name="Percent 3 2 10 2 4" xfId="23177"/>
    <cellStyle name="Percent 3 2 10 3" xfId="23178"/>
    <cellStyle name="Percent 3 2 10 3 2" xfId="23179"/>
    <cellStyle name="Percent 3 2 10 3 3" xfId="23180"/>
    <cellStyle name="Percent 3 2 10 3 4" xfId="23181"/>
    <cellStyle name="Percent 3 2 10 4" xfId="23182"/>
    <cellStyle name="Percent 3 2 10 5" xfId="23183"/>
    <cellStyle name="Percent 3 2 10 6" xfId="23184"/>
    <cellStyle name="Percent 3 2 11" xfId="23185"/>
    <cellStyle name="Percent 3 2 11 2" xfId="23186"/>
    <cellStyle name="Percent 3 2 11 3" xfId="23187"/>
    <cellStyle name="Percent 3 2 11 4" xfId="23188"/>
    <cellStyle name="Percent 3 2 12" xfId="23189"/>
    <cellStyle name="Percent 3 2 12 2" xfId="23190"/>
    <cellStyle name="Percent 3 2 12 3" xfId="23191"/>
    <cellStyle name="Percent 3 2 12 4" xfId="23192"/>
    <cellStyle name="Percent 3 2 13" xfId="23193"/>
    <cellStyle name="Percent 3 2 13 2" xfId="23194"/>
    <cellStyle name="Percent 3 2 13 3" xfId="23195"/>
    <cellStyle name="Percent 3 2 13 4" xfId="23196"/>
    <cellStyle name="Percent 3 2 13 5" xfId="23197"/>
    <cellStyle name="Percent 3 2 14" xfId="23198"/>
    <cellStyle name="Percent 3 2 15" xfId="23199"/>
    <cellStyle name="Percent 3 2 16" xfId="23200"/>
    <cellStyle name="Percent 3 2 17" xfId="23201"/>
    <cellStyle name="Percent 3 2 18" xfId="23202"/>
    <cellStyle name="Percent 3 2 2" xfId="23203"/>
    <cellStyle name="Percent 3 2 2 10" xfId="23204"/>
    <cellStyle name="Percent 3 2 2 10 2" xfId="23205"/>
    <cellStyle name="Percent 3 2 2 10 3" xfId="23206"/>
    <cellStyle name="Percent 3 2 2 10 4" xfId="23207"/>
    <cellStyle name="Percent 3 2 2 11" xfId="23208"/>
    <cellStyle name="Percent 3 2 2 11 2" xfId="23209"/>
    <cellStyle name="Percent 3 2 2 11 3" xfId="23210"/>
    <cellStyle name="Percent 3 2 2 11 4" xfId="23211"/>
    <cellStyle name="Percent 3 2 2 12" xfId="23212"/>
    <cellStyle name="Percent 3 2 2 12 2" xfId="23213"/>
    <cellStyle name="Percent 3 2 2 12 3" xfId="23214"/>
    <cellStyle name="Percent 3 2 2 12 4" xfId="23215"/>
    <cellStyle name="Percent 3 2 2 13" xfId="23216"/>
    <cellStyle name="Percent 3 2 2 14" xfId="23217"/>
    <cellStyle name="Percent 3 2 2 15" xfId="23218"/>
    <cellStyle name="Percent 3 2 2 16" xfId="23219"/>
    <cellStyle name="Percent 3 2 2 17" xfId="23220"/>
    <cellStyle name="Percent 3 2 2 2" xfId="23221"/>
    <cellStyle name="Percent 3 2 2 2 10" xfId="23222"/>
    <cellStyle name="Percent 3 2 2 2 10 2" xfId="23223"/>
    <cellStyle name="Percent 3 2 2 2 10 3" xfId="23224"/>
    <cellStyle name="Percent 3 2 2 2 10 4" xfId="23225"/>
    <cellStyle name="Percent 3 2 2 2 11" xfId="23226"/>
    <cellStyle name="Percent 3 2 2 2 11 2" xfId="23227"/>
    <cellStyle name="Percent 3 2 2 2 11 3" xfId="23228"/>
    <cellStyle name="Percent 3 2 2 2 11 4" xfId="23229"/>
    <cellStyle name="Percent 3 2 2 2 12" xfId="23230"/>
    <cellStyle name="Percent 3 2 2 2 13" xfId="23231"/>
    <cellStyle name="Percent 3 2 2 2 14" xfId="23232"/>
    <cellStyle name="Percent 3 2 2 2 15" xfId="23233"/>
    <cellStyle name="Percent 3 2 2 2 16" xfId="23234"/>
    <cellStyle name="Percent 3 2 2 2 2" xfId="23235"/>
    <cellStyle name="Percent 3 2 2 2 2 10" xfId="23236"/>
    <cellStyle name="Percent 3 2 2 2 2 11" xfId="23237"/>
    <cellStyle name="Percent 3 2 2 2 2 12" xfId="23238"/>
    <cellStyle name="Percent 3 2 2 2 2 2" xfId="23239"/>
    <cellStyle name="Percent 3 2 2 2 2 2 10" xfId="23240"/>
    <cellStyle name="Percent 3 2 2 2 2 2 2" xfId="23241"/>
    <cellStyle name="Percent 3 2 2 2 2 2 2 2" xfId="23242"/>
    <cellStyle name="Percent 3 2 2 2 2 2 2 2 2" xfId="23243"/>
    <cellStyle name="Percent 3 2 2 2 2 2 2 2 2 2" xfId="23244"/>
    <cellStyle name="Percent 3 2 2 2 2 2 2 2 2 3" xfId="23245"/>
    <cellStyle name="Percent 3 2 2 2 2 2 2 2 2 4" xfId="23246"/>
    <cellStyle name="Percent 3 2 2 2 2 2 2 2 3" xfId="23247"/>
    <cellStyle name="Percent 3 2 2 2 2 2 2 2 3 2" xfId="23248"/>
    <cellStyle name="Percent 3 2 2 2 2 2 2 2 3 3" xfId="23249"/>
    <cellStyle name="Percent 3 2 2 2 2 2 2 2 3 4" xfId="23250"/>
    <cellStyle name="Percent 3 2 2 2 2 2 2 2 4" xfId="23251"/>
    <cellStyle name="Percent 3 2 2 2 2 2 2 2 5" xfId="23252"/>
    <cellStyle name="Percent 3 2 2 2 2 2 2 2 6" xfId="23253"/>
    <cellStyle name="Percent 3 2 2 2 2 2 2 3" xfId="23254"/>
    <cellStyle name="Percent 3 2 2 2 2 2 2 3 2" xfId="23255"/>
    <cellStyle name="Percent 3 2 2 2 2 2 2 3 2 2" xfId="23256"/>
    <cellStyle name="Percent 3 2 2 2 2 2 2 3 2 3" xfId="23257"/>
    <cellStyle name="Percent 3 2 2 2 2 2 2 3 2 4" xfId="23258"/>
    <cellStyle name="Percent 3 2 2 2 2 2 2 3 3" xfId="23259"/>
    <cellStyle name="Percent 3 2 2 2 2 2 2 3 3 2" xfId="23260"/>
    <cellStyle name="Percent 3 2 2 2 2 2 2 3 3 3" xfId="23261"/>
    <cellStyle name="Percent 3 2 2 2 2 2 2 3 3 4" xfId="23262"/>
    <cellStyle name="Percent 3 2 2 2 2 2 2 3 4" xfId="23263"/>
    <cellStyle name="Percent 3 2 2 2 2 2 2 3 5" xfId="23264"/>
    <cellStyle name="Percent 3 2 2 2 2 2 2 3 6" xfId="23265"/>
    <cellStyle name="Percent 3 2 2 2 2 2 2 4" xfId="23266"/>
    <cellStyle name="Percent 3 2 2 2 2 2 2 4 2" xfId="23267"/>
    <cellStyle name="Percent 3 2 2 2 2 2 2 4 3" xfId="23268"/>
    <cellStyle name="Percent 3 2 2 2 2 2 2 4 4" xfId="23269"/>
    <cellStyle name="Percent 3 2 2 2 2 2 2 5" xfId="23270"/>
    <cellStyle name="Percent 3 2 2 2 2 2 2 5 2" xfId="23271"/>
    <cellStyle name="Percent 3 2 2 2 2 2 2 5 3" xfId="23272"/>
    <cellStyle name="Percent 3 2 2 2 2 2 2 5 4" xfId="23273"/>
    <cellStyle name="Percent 3 2 2 2 2 2 2 6" xfId="23274"/>
    <cellStyle name="Percent 3 2 2 2 2 2 2 7" xfId="23275"/>
    <cellStyle name="Percent 3 2 2 2 2 2 2 8" xfId="23276"/>
    <cellStyle name="Percent 3 2 2 2 2 2 3" xfId="23277"/>
    <cellStyle name="Percent 3 2 2 2 2 2 3 2" xfId="23278"/>
    <cellStyle name="Percent 3 2 2 2 2 2 3 2 2" xfId="23279"/>
    <cellStyle name="Percent 3 2 2 2 2 2 3 2 2 2" xfId="23280"/>
    <cellStyle name="Percent 3 2 2 2 2 2 3 2 2 3" xfId="23281"/>
    <cellStyle name="Percent 3 2 2 2 2 2 3 2 2 4" xfId="23282"/>
    <cellStyle name="Percent 3 2 2 2 2 2 3 2 3" xfId="23283"/>
    <cellStyle name="Percent 3 2 2 2 2 2 3 2 3 2" xfId="23284"/>
    <cellStyle name="Percent 3 2 2 2 2 2 3 2 3 3" xfId="23285"/>
    <cellStyle name="Percent 3 2 2 2 2 2 3 2 3 4" xfId="23286"/>
    <cellStyle name="Percent 3 2 2 2 2 2 3 2 4" xfId="23287"/>
    <cellStyle name="Percent 3 2 2 2 2 2 3 2 5" xfId="23288"/>
    <cellStyle name="Percent 3 2 2 2 2 2 3 2 6" xfId="23289"/>
    <cellStyle name="Percent 3 2 2 2 2 2 3 3" xfId="23290"/>
    <cellStyle name="Percent 3 2 2 2 2 2 3 3 2" xfId="23291"/>
    <cellStyle name="Percent 3 2 2 2 2 2 3 3 2 2" xfId="23292"/>
    <cellStyle name="Percent 3 2 2 2 2 2 3 3 2 3" xfId="23293"/>
    <cellStyle name="Percent 3 2 2 2 2 2 3 3 2 4" xfId="23294"/>
    <cellStyle name="Percent 3 2 2 2 2 2 3 3 3" xfId="23295"/>
    <cellStyle name="Percent 3 2 2 2 2 2 3 3 3 2" xfId="23296"/>
    <cellStyle name="Percent 3 2 2 2 2 2 3 3 3 3" xfId="23297"/>
    <cellStyle name="Percent 3 2 2 2 2 2 3 3 3 4" xfId="23298"/>
    <cellStyle name="Percent 3 2 2 2 2 2 3 3 4" xfId="23299"/>
    <cellStyle name="Percent 3 2 2 2 2 2 3 3 5" xfId="23300"/>
    <cellStyle name="Percent 3 2 2 2 2 2 3 3 6" xfId="23301"/>
    <cellStyle name="Percent 3 2 2 2 2 2 3 4" xfId="23302"/>
    <cellStyle name="Percent 3 2 2 2 2 2 3 4 2" xfId="23303"/>
    <cellStyle name="Percent 3 2 2 2 2 2 3 4 3" xfId="23304"/>
    <cellStyle name="Percent 3 2 2 2 2 2 3 4 4" xfId="23305"/>
    <cellStyle name="Percent 3 2 2 2 2 2 3 5" xfId="23306"/>
    <cellStyle name="Percent 3 2 2 2 2 2 3 5 2" xfId="23307"/>
    <cellStyle name="Percent 3 2 2 2 2 2 3 5 3" xfId="23308"/>
    <cellStyle name="Percent 3 2 2 2 2 2 3 5 4" xfId="23309"/>
    <cellStyle name="Percent 3 2 2 2 2 2 3 6" xfId="23310"/>
    <cellStyle name="Percent 3 2 2 2 2 2 3 7" xfId="23311"/>
    <cellStyle name="Percent 3 2 2 2 2 2 3 8" xfId="23312"/>
    <cellStyle name="Percent 3 2 2 2 2 2 4" xfId="23313"/>
    <cellStyle name="Percent 3 2 2 2 2 2 4 2" xfId="23314"/>
    <cellStyle name="Percent 3 2 2 2 2 2 4 2 2" xfId="23315"/>
    <cellStyle name="Percent 3 2 2 2 2 2 4 2 3" xfId="23316"/>
    <cellStyle name="Percent 3 2 2 2 2 2 4 2 4" xfId="23317"/>
    <cellStyle name="Percent 3 2 2 2 2 2 4 3" xfId="23318"/>
    <cellStyle name="Percent 3 2 2 2 2 2 4 3 2" xfId="23319"/>
    <cellStyle name="Percent 3 2 2 2 2 2 4 3 3" xfId="23320"/>
    <cellStyle name="Percent 3 2 2 2 2 2 4 3 4" xfId="23321"/>
    <cellStyle name="Percent 3 2 2 2 2 2 4 4" xfId="23322"/>
    <cellStyle name="Percent 3 2 2 2 2 2 4 5" xfId="23323"/>
    <cellStyle name="Percent 3 2 2 2 2 2 4 6" xfId="23324"/>
    <cellStyle name="Percent 3 2 2 2 2 2 5" xfId="23325"/>
    <cellStyle name="Percent 3 2 2 2 2 2 5 2" xfId="23326"/>
    <cellStyle name="Percent 3 2 2 2 2 2 5 2 2" xfId="23327"/>
    <cellStyle name="Percent 3 2 2 2 2 2 5 2 3" xfId="23328"/>
    <cellStyle name="Percent 3 2 2 2 2 2 5 2 4" xfId="23329"/>
    <cellStyle name="Percent 3 2 2 2 2 2 5 3" xfId="23330"/>
    <cellStyle name="Percent 3 2 2 2 2 2 5 3 2" xfId="23331"/>
    <cellStyle name="Percent 3 2 2 2 2 2 5 3 3" xfId="23332"/>
    <cellStyle name="Percent 3 2 2 2 2 2 5 3 4" xfId="23333"/>
    <cellStyle name="Percent 3 2 2 2 2 2 5 4" xfId="23334"/>
    <cellStyle name="Percent 3 2 2 2 2 2 5 5" xfId="23335"/>
    <cellStyle name="Percent 3 2 2 2 2 2 5 6" xfId="23336"/>
    <cellStyle name="Percent 3 2 2 2 2 2 6" xfId="23337"/>
    <cellStyle name="Percent 3 2 2 2 2 2 6 2" xfId="23338"/>
    <cellStyle name="Percent 3 2 2 2 2 2 6 3" xfId="23339"/>
    <cellStyle name="Percent 3 2 2 2 2 2 6 4" xfId="23340"/>
    <cellStyle name="Percent 3 2 2 2 2 2 7" xfId="23341"/>
    <cellStyle name="Percent 3 2 2 2 2 2 7 2" xfId="23342"/>
    <cellStyle name="Percent 3 2 2 2 2 2 7 3" xfId="23343"/>
    <cellStyle name="Percent 3 2 2 2 2 2 7 4" xfId="23344"/>
    <cellStyle name="Percent 3 2 2 2 2 2 8" xfId="23345"/>
    <cellStyle name="Percent 3 2 2 2 2 2 9" xfId="23346"/>
    <cellStyle name="Percent 3 2 2 2 2 3" xfId="23347"/>
    <cellStyle name="Percent 3 2 2 2 2 3 2" xfId="23348"/>
    <cellStyle name="Percent 3 2 2 2 2 3 2 2" xfId="23349"/>
    <cellStyle name="Percent 3 2 2 2 2 3 2 2 2" xfId="23350"/>
    <cellStyle name="Percent 3 2 2 2 2 3 2 2 3" xfId="23351"/>
    <cellStyle name="Percent 3 2 2 2 2 3 2 2 4" xfId="23352"/>
    <cellStyle name="Percent 3 2 2 2 2 3 2 3" xfId="23353"/>
    <cellStyle name="Percent 3 2 2 2 2 3 2 3 2" xfId="23354"/>
    <cellStyle name="Percent 3 2 2 2 2 3 2 3 3" xfId="23355"/>
    <cellStyle name="Percent 3 2 2 2 2 3 2 3 4" xfId="23356"/>
    <cellStyle name="Percent 3 2 2 2 2 3 2 4" xfId="23357"/>
    <cellStyle name="Percent 3 2 2 2 2 3 2 5" xfId="23358"/>
    <cellStyle name="Percent 3 2 2 2 2 3 2 6" xfId="23359"/>
    <cellStyle name="Percent 3 2 2 2 2 3 3" xfId="23360"/>
    <cellStyle name="Percent 3 2 2 2 2 3 3 2" xfId="23361"/>
    <cellStyle name="Percent 3 2 2 2 2 3 3 2 2" xfId="23362"/>
    <cellStyle name="Percent 3 2 2 2 2 3 3 2 3" xfId="23363"/>
    <cellStyle name="Percent 3 2 2 2 2 3 3 2 4" xfId="23364"/>
    <cellStyle name="Percent 3 2 2 2 2 3 3 3" xfId="23365"/>
    <cellStyle name="Percent 3 2 2 2 2 3 3 3 2" xfId="23366"/>
    <cellStyle name="Percent 3 2 2 2 2 3 3 3 3" xfId="23367"/>
    <cellStyle name="Percent 3 2 2 2 2 3 3 3 4" xfId="23368"/>
    <cellStyle name="Percent 3 2 2 2 2 3 3 4" xfId="23369"/>
    <cellStyle name="Percent 3 2 2 2 2 3 3 5" xfId="23370"/>
    <cellStyle name="Percent 3 2 2 2 2 3 3 6" xfId="23371"/>
    <cellStyle name="Percent 3 2 2 2 2 3 4" xfId="23372"/>
    <cellStyle name="Percent 3 2 2 2 2 3 4 2" xfId="23373"/>
    <cellStyle name="Percent 3 2 2 2 2 3 4 3" xfId="23374"/>
    <cellStyle name="Percent 3 2 2 2 2 3 4 4" xfId="23375"/>
    <cellStyle name="Percent 3 2 2 2 2 3 5" xfId="23376"/>
    <cellStyle name="Percent 3 2 2 2 2 3 5 2" xfId="23377"/>
    <cellStyle name="Percent 3 2 2 2 2 3 5 3" xfId="23378"/>
    <cellStyle name="Percent 3 2 2 2 2 3 5 4" xfId="23379"/>
    <cellStyle name="Percent 3 2 2 2 2 3 6" xfId="23380"/>
    <cellStyle name="Percent 3 2 2 2 2 3 7" xfId="23381"/>
    <cellStyle name="Percent 3 2 2 2 2 3 8" xfId="23382"/>
    <cellStyle name="Percent 3 2 2 2 2 4" xfId="23383"/>
    <cellStyle name="Percent 3 2 2 2 2 4 2" xfId="23384"/>
    <cellStyle name="Percent 3 2 2 2 2 4 2 2" xfId="23385"/>
    <cellStyle name="Percent 3 2 2 2 2 4 2 2 2" xfId="23386"/>
    <cellStyle name="Percent 3 2 2 2 2 4 2 2 3" xfId="23387"/>
    <cellStyle name="Percent 3 2 2 2 2 4 2 2 4" xfId="23388"/>
    <cellStyle name="Percent 3 2 2 2 2 4 2 3" xfId="23389"/>
    <cellStyle name="Percent 3 2 2 2 2 4 2 3 2" xfId="23390"/>
    <cellStyle name="Percent 3 2 2 2 2 4 2 3 3" xfId="23391"/>
    <cellStyle name="Percent 3 2 2 2 2 4 2 3 4" xfId="23392"/>
    <cellStyle name="Percent 3 2 2 2 2 4 2 4" xfId="23393"/>
    <cellStyle name="Percent 3 2 2 2 2 4 2 5" xfId="23394"/>
    <cellStyle name="Percent 3 2 2 2 2 4 2 6" xfId="23395"/>
    <cellStyle name="Percent 3 2 2 2 2 4 3" xfId="23396"/>
    <cellStyle name="Percent 3 2 2 2 2 4 3 2" xfId="23397"/>
    <cellStyle name="Percent 3 2 2 2 2 4 3 2 2" xfId="23398"/>
    <cellStyle name="Percent 3 2 2 2 2 4 3 2 3" xfId="23399"/>
    <cellStyle name="Percent 3 2 2 2 2 4 3 2 4" xfId="23400"/>
    <cellStyle name="Percent 3 2 2 2 2 4 3 3" xfId="23401"/>
    <cellStyle name="Percent 3 2 2 2 2 4 3 3 2" xfId="23402"/>
    <cellStyle name="Percent 3 2 2 2 2 4 3 3 3" xfId="23403"/>
    <cellStyle name="Percent 3 2 2 2 2 4 3 3 4" xfId="23404"/>
    <cellStyle name="Percent 3 2 2 2 2 4 3 4" xfId="23405"/>
    <cellStyle name="Percent 3 2 2 2 2 4 3 5" xfId="23406"/>
    <cellStyle name="Percent 3 2 2 2 2 4 3 6" xfId="23407"/>
    <cellStyle name="Percent 3 2 2 2 2 4 4" xfId="23408"/>
    <cellStyle name="Percent 3 2 2 2 2 4 4 2" xfId="23409"/>
    <cellStyle name="Percent 3 2 2 2 2 4 4 3" xfId="23410"/>
    <cellStyle name="Percent 3 2 2 2 2 4 4 4" xfId="23411"/>
    <cellStyle name="Percent 3 2 2 2 2 4 5" xfId="23412"/>
    <cellStyle name="Percent 3 2 2 2 2 4 5 2" xfId="23413"/>
    <cellStyle name="Percent 3 2 2 2 2 4 5 3" xfId="23414"/>
    <cellStyle name="Percent 3 2 2 2 2 4 5 4" xfId="23415"/>
    <cellStyle name="Percent 3 2 2 2 2 4 6" xfId="23416"/>
    <cellStyle name="Percent 3 2 2 2 2 4 7" xfId="23417"/>
    <cellStyle name="Percent 3 2 2 2 2 4 8" xfId="23418"/>
    <cellStyle name="Percent 3 2 2 2 2 5" xfId="23419"/>
    <cellStyle name="Percent 3 2 2 2 2 5 2" xfId="23420"/>
    <cellStyle name="Percent 3 2 2 2 2 5 2 2" xfId="23421"/>
    <cellStyle name="Percent 3 2 2 2 2 5 2 2 2" xfId="23422"/>
    <cellStyle name="Percent 3 2 2 2 2 5 2 2 3" xfId="23423"/>
    <cellStyle name="Percent 3 2 2 2 2 5 2 2 4" xfId="23424"/>
    <cellStyle name="Percent 3 2 2 2 2 5 2 3" xfId="23425"/>
    <cellStyle name="Percent 3 2 2 2 2 5 2 3 2" xfId="23426"/>
    <cellStyle name="Percent 3 2 2 2 2 5 2 3 3" xfId="23427"/>
    <cellStyle name="Percent 3 2 2 2 2 5 2 3 4" xfId="23428"/>
    <cellStyle name="Percent 3 2 2 2 2 5 2 4" xfId="23429"/>
    <cellStyle name="Percent 3 2 2 2 2 5 2 5" xfId="23430"/>
    <cellStyle name="Percent 3 2 2 2 2 5 2 6" xfId="23431"/>
    <cellStyle name="Percent 3 2 2 2 2 5 3" xfId="23432"/>
    <cellStyle name="Percent 3 2 2 2 2 5 3 2" xfId="23433"/>
    <cellStyle name="Percent 3 2 2 2 2 5 3 2 2" xfId="23434"/>
    <cellStyle name="Percent 3 2 2 2 2 5 3 2 3" xfId="23435"/>
    <cellStyle name="Percent 3 2 2 2 2 5 3 2 4" xfId="23436"/>
    <cellStyle name="Percent 3 2 2 2 2 5 3 3" xfId="23437"/>
    <cellStyle name="Percent 3 2 2 2 2 5 3 3 2" xfId="23438"/>
    <cellStyle name="Percent 3 2 2 2 2 5 3 3 3" xfId="23439"/>
    <cellStyle name="Percent 3 2 2 2 2 5 3 3 4" xfId="23440"/>
    <cellStyle name="Percent 3 2 2 2 2 5 3 4" xfId="23441"/>
    <cellStyle name="Percent 3 2 2 2 2 5 3 5" xfId="23442"/>
    <cellStyle name="Percent 3 2 2 2 2 5 3 6" xfId="23443"/>
    <cellStyle name="Percent 3 2 2 2 2 5 4" xfId="23444"/>
    <cellStyle name="Percent 3 2 2 2 2 5 4 2" xfId="23445"/>
    <cellStyle name="Percent 3 2 2 2 2 5 4 3" xfId="23446"/>
    <cellStyle name="Percent 3 2 2 2 2 5 4 4" xfId="23447"/>
    <cellStyle name="Percent 3 2 2 2 2 5 5" xfId="23448"/>
    <cellStyle name="Percent 3 2 2 2 2 5 5 2" xfId="23449"/>
    <cellStyle name="Percent 3 2 2 2 2 5 5 3" xfId="23450"/>
    <cellStyle name="Percent 3 2 2 2 2 5 5 4" xfId="23451"/>
    <cellStyle name="Percent 3 2 2 2 2 5 6" xfId="23452"/>
    <cellStyle name="Percent 3 2 2 2 2 5 7" xfId="23453"/>
    <cellStyle name="Percent 3 2 2 2 2 5 8" xfId="23454"/>
    <cellStyle name="Percent 3 2 2 2 2 6" xfId="23455"/>
    <cellStyle name="Percent 3 2 2 2 2 6 2" xfId="23456"/>
    <cellStyle name="Percent 3 2 2 2 2 6 2 2" xfId="23457"/>
    <cellStyle name="Percent 3 2 2 2 2 6 2 3" xfId="23458"/>
    <cellStyle name="Percent 3 2 2 2 2 6 2 4" xfId="23459"/>
    <cellStyle name="Percent 3 2 2 2 2 6 3" xfId="23460"/>
    <cellStyle name="Percent 3 2 2 2 2 6 3 2" xfId="23461"/>
    <cellStyle name="Percent 3 2 2 2 2 6 3 3" xfId="23462"/>
    <cellStyle name="Percent 3 2 2 2 2 6 3 4" xfId="23463"/>
    <cellStyle name="Percent 3 2 2 2 2 6 4" xfId="23464"/>
    <cellStyle name="Percent 3 2 2 2 2 6 5" xfId="23465"/>
    <cellStyle name="Percent 3 2 2 2 2 6 6" xfId="23466"/>
    <cellStyle name="Percent 3 2 2 2 2 7" xfId="23467"/>
    <cellStyle name="Percent 3 2 2 2 2 7 2" xfId="23468"/>
    <cellStyle name="Percent 3 2 2 2 2 7 2 2" xfId="23469"/>
    <cellStyle name="Percent 3 2 2 2 2 7 2 3" xfId="23470"/>
    <cellStyle name="Percent 3 2 2 2 2 7 2 4" xfId="23471"/>
    <cellStyle name="Percent 3 2 2 2 2 7 3" xfId="23472"/>
    <cellStyle name="Percent 3 2 2 2 2 7 3 2" xfId="23473"/>
    <cellStyle name="Percent 3 2 2 2 2 7 3 3" xfId="23474"/>
    <cellStyle name="Percent 3 2 2 2 2 7 3 4" xfId="23475"/>
    <cellStyle name="Percent 3 2 2 2 2 7 4" xfId="23476"/>
    <cellStyle name="Percent 3 2 2 2 2 7 5" xfId="23477"/>
    <cellStyle name="Percent 3 2 2 2 2 7 6" xfId="23478"/>
    <cellStyle name="Percent 3 2 2 2 2 8" xfId="23479"/>
    <cellStyle name="Percent 3 2 2 2 2 8 2" xfId="23480"/>
    <cellStyle name="Percent 3 2 2 2 2 8 3" xfId="23481"/>
    <cellStyle name="Percent 3 2 2 2 2 8 4" xfId="23482"/>
    <cellStyle name="Percent 3 2 2 2 2 9" xfId="23483"/>
    <cellStyle name="Percent 3 2 2 2 2 9 2" xfId="23484"/>
    <cellStyle name="Percent 3 2 2 2 2 9 3" xfId="23485"/>
    <cellStyle name="Percent 3 2 2 2 2 9 4" xfId="23486"/>
    <cellStyle name="Percent 3 2 2 2 3" xfId="23487"/>
    <cellStyle name="Percent 3 2 2 2 3 10" xfId="23488"/>
    <cellStyle name="Percent 3 2 2 2 3 2" xfId="23489"/>
    <cellStyle name="Percent 3 2 2 2 3 2 2" xfId="23490"/>
    <cellStyle name="Percent 3 2 2 2 3 2 2 2" xfId="23491"/>
    <cellStyle name="Percent 3 2 2 2 3 2 2 2 2" xfId="23492"/>
    <cellStyle name="Percent 3 2 2 2 3 2 2 2 3" xfId="23493"/>
    <cellStyle name="Percent 3 2 2 2 3 2 2 2 4" xfId="23494"/>
    <cellStyle name="Percent 3 2 2 2 3 2 2 3" xfId="23495"/>
    <cellStyle name="Percent 3 2 2 2 3 2 2 3 2" xfId="23496"/>
    <cellStyle name="Percent 3 2 2 2 3 2 2 3 3" xfId="23497"/>
    <cellStyle name="Percent 3 2 2 2 3 2 2 3 4" xfId="23498"/>
    <cellStyle name="Percent 3 2 2 2 3 2 2 4" xfId="23499"/>
    <cellStyle name="Percent 3 2 2 2 3 2 2 5" xfId="23500"/>
    <cellStyle name="Percent 3 2 2 2 3 2 2 6" xfId="23501"/>
    <cellStyle name="Percent 3 2 2 2 3 2 3" xfId="23502"/>
    <cellStyle name="Percent 3 2 2 2 3 2 3 2" xfId="23503"/>
    <cellStyle name="Percent 3 2 2 2 3 2 3 2 2" xfId="23504"/>
    <cellStyle name="Percent 3 2 2 2 3 2 3 2 3" xfId="23505"/>
    <cellStyle name="Percent 3 2 2 2 3 2 3 2 4" xfId="23506"/>
    <cellStyle name="Percent 3 2 2 2 3 2 3 3" xfId="23507"/>
    <cellStyle name="Percent 3 2 2 2 3 2 3 3 2" xfId="23508"/>
    <cellStyle name="Percent 3 2 2 2 3 2 3 3 3" xfId="23509"/>
    <cellStyle name="Percent 3 2 2 2 3 2 3 3 4" xfId="23510"/>
    <cellStyle name="Percent 3 2 2 2 3 2 3 4" xfId="23511"/>
    <cellStyle name="Percent 3 2 2 2 3 2 3 5" xfId="23512"/>
    <cellStyle name="Percent 3 2 2 2 3 2 3 6" xfId="23513"/>
    <cellStyle name="Percent 3 2 2 2 3 2 4" xfId="23514"/>
    <cellStyle name="Percent 3 2 2 2 3 2 4 2" xfId="23515"/>
    <cellStyle name="Percent 3 2 2 2 3 2 4 3" xfId="23516"/>
    <cellStyle name="Percent 3 2 2 2 3 2 4 4" xfId="23517"/>
    <cellStyle name="Percent 3 2 2 2 3 2 5" xfId="23518"/>
    <cellStyle name="Percent 3 2 2 2 3 2 5 2" xfId="23519"/>
    <cellStyle name="Percent 3 2 2 2 3 2 5 3" xfId="23520"/>
    <cellStyle name="Percent 3 2 2 2 3 2 5 4" xfId="23521"/>
    <cellStyle name="Percent 3 2 2 2 3 2 6" xfId="23522"/>
    <cellStyle name="Percent 3 2 2 2 3 2 7" xfId="23523"/>
    <cellStyle name="Percent 3 2 2 2 3 2 8" xfId="23524"/>
    <cellStyle name="Percent 3 2 2 2 3 3" xfId="23525"/>
    <cellStyle name="Percent 3 2 2 2 3 3 2" xfId="23526"/>
    <cellStyle name="Percent 3 2 2 2 3 3 2 2" xfId="23527"/>
    <cellStyle name="Percent 3 2 2 2 3 3 2 2 2" xfId="23528"/>
    <cellStyle name="Percent 3 2 2 2 3 3 2 2 3" xfId="23529"/>
    <cellStyle name="Percent 3 2 2 2 3 3 2 2 4" xfId="23530"/>
    <cellStyle name="Percent 3 2 2 2 3 3 2 3" xfId="23531"/>
    <cellStyle name="Percent 3 2 2 2 3 3 2 3 2" xfId="23532"/>
    <cellStyle name="Percent 3 2 2 2 3 3 2 3 3" xfId="23533"/>
    <cellStyle name="Percent 3 2 2 2 3 3 2 3 4" xfId="23534"/>
    <cellStyle name="Percent 3 2 2 2 3 3 2 4" xfId="23535"/>
    <cellStyle name="Percent 3 2 2 2 3 3 2 5" xfId="23536"/>
    <cellStyle name="Percent 3 2 2 2 3 3 2 6" xfId="23537"/>
    <cellStyle name="Percent 3 2 2 2 3 3 3" xfId="23538"/>
    <cellStyle name="Percent 3 2 2 2 3 3 3 2" xfId="23539"/>
    <cellStyle name="Percent 3 2 2 2 3 3 3 2 2" xfId="23540"/>
    <cellStyle name="Percent 3 2 2 2 3 3 3 2 3" xfId="23541"/>
    <cellStyle name="Percent 3 2 2 2 3 3 3 2 4" xfId="23542"/>
    <cellStyle name="Percent 3 2 2 2 3 3 3 3" xfId="23543"/>
    <cellStyle name="Percent 3 2 2 2 3 3 3 3 2" xfId="23544"/>
    <cellStyle name="Percent 3 2 2 2 3 3 3 3 3" xfId="23545"/>
    <cellStyle name="Percent 3 2 2 2 3 3 3 3 4" xfId="23546"/>
    <cellStyle name="Percent 3 2 2 2 3 3 3 4" xfId="23547"/>
    <cellStyle name="Percent 3 2 2 2 3 3 3 5" xfId="23548"/>
    <cellStyle name="Percent 3 2 2 2 3 3 3 6" xfId="23549"/>
    <cellStyle name="Percent 3 2 2 2 3 3 4" xfId="23550"/>
    <cellStyle name="Percent 3 2 2 2 3 3 4 2" xfId="23551"/>
    <cellStyle name="Percent 3 2 2 2 3 3 4 3" xfId="23552"/>
    <cellStyle name="Percent 3 2 2 2 3 3 4 4" xfId="23553"/>
    <cellStyle name="Percent 3 2 2 2 3 3 5" xfId="23554"/>
    <cellStyle name="Percent 3 2 2 2 3 3 5 2" xfId="23555"/>
    <cellStyle name="Percent 3 2 2 2 3 3 5 3" xfId="23556"/>
    <cellStyle name="Percent 3 2 2 2 3 3 5 4" xfId="23557"/>
    <cellStyle name="Percent 3 2 2 2 3 3 6" xfId="23558"/>
    <cellStyle name="Percent 3 2 2 2 3 3 7" xfId="23559"/>
    <cellStyle name="Percent 3 2 2 2 3 3 8" xfId="23560"/>
    <cellStyle name="Percent 3 2 2 2 3 4" xfId="23561"/>
    <cellStyle name="Percent 3 2 2 2 3 4 2" xfId="23562"/>
    <cellStyle name="Percent 3 2 2 2 3 4 2 2" xfId="23563"/>
    <cellStyle name="Percent 3 2 2 2 3 4 2 3" xfId="23564"/>
    <cellStyle name="Percent 3 2 2 2 3 4 2 4" xfId="23565"/>
    <cellStyle name="Percent 3 2 2 2 3 4 3" xfId="23566"/>
    <cellStyle name="Percent 3 2 2 2 3 4 3 2" xfId="23567"/>
    <cellStyle name="Percent 3 2 2 2 3 4 3 3" xfId="23568"/>
    <cellStyle name="Percent 3 2 2 2 3 4 3 4" xfId="23569"/>
    <cellStyle name="Percent 3 2 2 2 3 4 4" xfId="23570"/>
    <cellStyle name="Percent 3 2 2 2 3 4 5" xfId="23571"/>
    <cellStyle name="Percent 3 2 2 2 3 4 6" xfId="23572"/>
    <cellStyle name="Percent 3 2 2 2 3 5" xfId="23573"/>
    <cellStyle name="Percent 3 2 2 2 3 5 2" xfId="23574"/>
    <cellStyle name="Percent 3 2 2 2 3 5 2 2" xfId="23575"/>
    <cellStyle name="Percent 3 2 2 2 3 5 2 3" xfId="23576"/>
    <cellStyle name="Percent 3 2 2 2 3 5 2 4" xfId="23577"/>
    <cellStyle name="Percent 3 2 2 2 3 5 3" xfId="23578"/>
    <cellStyle name="Percent 3 2 2 2 3 5 3 2" xfId="23579"/>
    <cellStyle name="Percent 3 2 2 2 3 5 3 3" xfId="23580"/>
    <cellStyle name="Percent 3 2 2 2 3 5 3 4" xfId="23581"/>
    <cellStyle name="Percent 3 2 2 2 3 5 4" xfId="23582"/>
    <cellStyle name="Percent 3 2 2 2 3 5 5" xfId="23583"/>
    <cellStyle name="Percent 3 2 2 2 3 5 6" xfId="23584"/>
    <cellStyle name="Percent 3 2 2 2 3 6" xfId="23585"/>
    <cellStyle name="Percent 3 2 2 2 3 6 2" xfId="23586"/>
    <cellStyle name="Percent 3 2 2 2 3 6 3" xfId="23587"/>
    <cellStyle name="Percent 3 2 2 2 3 6 4" xfId="23588"/>
    <cellStyle name="Percent 3 2 2 2 3 7" xfId="23589"/>
    <cellStyle name="Percent 3 2 2 2 3 7 2" xfId="23590"/>
    <cellStyle name="Percent 3 2 2 2 3 7 3" xfId="23591"/>
    <cellStyle name="Percent 3 2 2 2 3 7 4" xfId="23592"/>
    <cellStyle name="Percent 3 2 2 2 3 8" xfId="23593"/>
    <cellStyle name="Percent 3 2 2 2 3 9" xfId="23594"/>
    <cellStyle name="Percent 3 2 2 2 4" xfId="23595"/>
    <cellStyle name="Percent 3 2 2 2 4 2" xfId="23596"/>
    <cellStyle name="Percent 3 2 2 2 4 2 2" xfId="23597"/>
    <cellStyle name="Percent 3 2 2 2 4 2 2 2" xfId="23598"/>
    <cellStyle name="Percent 3 2 2 2 4 2 2 3" xfId="23599"/>
    <cellStyle name="Percent 3 2 2 2 4 2 2 4" xfId="23600"/>
    <cellStyle name="Percent 3 2 2 2 4 2 3" xfId="23601"/>
    <cellStyle name="Percent 3 2 2 2 4 2 3 2" xfId="23602"/>
    <cellStyle name="Percent 3 2 2 2 4 2 3 3" xfId="23603"/>
    <cellStyle name="Percent 3 2 2 2 4 2 3 4" xfId="23604"/>
    <cellStyle name="Percent 3 2 2 2 4 2 4" xfId="23605"/>
    <cellStyle name="Percent 3 2 2 2 4 2 5" xfId="23606"/>
    <cellStyle name="Percent 3 2 2 2 4 2 6" xfId="23607"/>
    <cellStyle name="Percent 3 2 2 2 4 3" xfId="23608"/>
    <cellStyle name="Percent 3 2 2 2 4 3 2" xfId="23609"/>
    <cellStyle name="Percent 3 2 2 2 4 3 2 2" xfId="23610"/>
    <cellStyle name="Percent 3 2 2 2 4 3 2 3" xfId="23611"/>
    <cellStyle name="Percent 3 2 2 2 4 3 2 4" xfId="23612"/>
    <cellStyle name="Percent 3 2 2 2 4 3 3" xfId="23613"/>
    <cellStyle name="Percent 3 2 2 2 4 3 3 2" xfId="23614"/>
    <cellStyle name="Percent 3 2 2 2 4 3 3 3" xfId="23615"/>
    <cellStyle name="Percent 3 2 2 2 4 3 3 4" xfId="23616"/>
    <cellStyle name="Percent 3 2 2 2 4 3 4" xfId="23617"/>
    <cellStyle name="Percent 3 2 2 2 4 3 5" xfId="23618"/>
    <cellStyle name="Percent 3 2 2 2 4 3 6" xfId="23619"/>
    <cellStyle name="Percent 3 2 2 2 4 4" xfId="23620"/>
    <cellStyle name="Percent 3 2 2 2 4 4 2" xfId="23621"/>
    <cellStyle name="Percent 3 2 2 2 4 4 3" xfId="23622"/>
    <cellStyle name="Percent 3 2 2 2 4 4 4" xfId="23623"/>
    <cellStyle name="Percent 3 2 2 2 4 5" xfId="23624"/>
    <cellStyle name="Percent 3 2 2 2 4 5 2" xfId="23625"/>
    <cellStyle name="Percent 3 2 2 2 4 5 3" xfId="23626"/>
    <cellStyle name="Percent 3 2 2 2 4 5 4" xfId="23627"/>
    <cellStyle name="Percent 3 2 2 2 4 6" xfId="23628"/>
    <cellStyle name="Percent 3 2 2 2 4 7" xfId="23629"/>
    <cellStyle name="Percent 3 2 2 2 4 8" xfId="23630"/>
    <cellStyle name="Percent 3 2 2 2 5" xfId="23631"/>
    <cellStyle name="Percent 3 2 2 2 5 2" xfId="23632"/>
    <cellStyle name="Percent 3 2 2 2 5 2 2" xfId="23633"/>
    <cellStyle name="Percent 3 2 2 2 5 2 2 2" xfId="23634"/>
    <cellStyle name="Percent 3 2 2 2 5 2 2 3" xfId="23635"/>
    <cellStyle name="Percent 3 2 2 2 5 2 2 4" xfId="23636"/>
    <cellStyle name="Percent 3 2 2 2 5 2 3" xfId="23637"/>
    <cellStyle name="Percent 3 2 2 2 5 2 3 2" xfId="23638"/>
    <cellStyle name="Percent 3 2 2 2 5 2 3 3" xfId="23639"/>
    <cellStyle name="Percent 3 2 2 2 5 2 3 4" xfId="23640"/>
    <cellStyle name="Percent 3 2 2 2 5 2 4" xfId="23641"/>
    <cellStyle name="Percent 3 2 2 2 5 2 5" xfId="23642"/>
    <cellStyle name="Percent 3 2 2 2 5 2 6" xfId="23643"/>
    <cellStyle name="Percent 3 2 2 2 5 3" xfId="23644"/>
    <cellStyle name="Percent 3 2 2 2 5 3 2" xfId="23645"/>
    <cellStyle name="Percent 3 2 2 2 5 3 2 2" xfId="23646"/>
    <cellStyle name="Percent 3 2 2 2 5 3 2 3" xfId="23647"/>
    <cellStyle name="Percent 3 2 2 2 5 3 2 4" xfId="23648"/>
    <cellStyle name="Percent 3 2 2 2 5 3 3" xfId="23649"/>
    <cellStyle name="Percent 3 2 2 2 5 3 3 2" xfId="23650"/>
    <cellStyle name="Percent 3 2 2 2 5 3 3 3" xfId="23651"/>
    <cellStyle name="Percent 3 2 2 2 5 3 3 4" xfId="23652"/>
    <cellStyle name="Percent 3 2 2 2 5 3 4" xfId="23653"/>
    <cellStyle name="Percent 3 2 2 2 5 3 5" xfId="23654"/>
    <cellStyle name="Percent 3 2 2 2 5 3 6" xfId="23655"/>
    <cellStyle name="Percent 3 2 2 2 5 4" xfId="23656"/>
    <cellStyle name="Percent 3 2 2 2 5 4 2" xfId="23657"/>
    <cellStyle name="Percent 3 2 2 2 5 4 3" xfId="23658"/>
    <cellStyle name="Percent 3 2 2 2 5 4 4" xfId="23659"/>
    <cellStyle name="Percent 3 2 2 2 5 5" xfId="23660"/>
    <cellStyle name="Percent 3 2 2 2 5 5 2" xfId="23661"/>
    <cellStyle name="Percent 3 2 2 2 5 5 3" xfId="23662"/>
    <cellStyle name="Percent 3 2 2 2 5 5 4" xfId="23663"/>
    <cellStyle name="Percent 3 2 2 2 5 6" xfId="23664"/>
    <cellStyle name="Percent 3 2 2 2 5 7" xfId="23665"/>
    <cellStyle name="Percent 3 2 2 2 5 8" xfId="23666"/>
    <cellStyle name="Percent 3 2 2 2 6" xfId="23667"/>
    <cellStyle name="Percent 3 2 2 2 6 2" xfId="23668"/>
    <cellStyle name="Percent 3 2 2 2 6 2 2" xfId="23669"/>
    <cellStyle name="Percent 3 2 2 2 6 2 2 2" xfId="23670"/>
    <cellStyle name="Percent 3 2 2 2 6 2 2 3" xfId="23671"/>
    <cellStyle name="Percent 3 2 2 2 6 2 2 4" xfId="23672"/>
    <cellStyle name="Percent 3 2 2 2 6 2 3" xfId="23673"/>
    <cellStyle name="Percent 3 2 2 2 6 2 3 2" xfId="23674"/>
    <cellStyle name="Percent 3 2 2 2 6 2 3 3" xfId="23675"/>
    <cellStyle name="Percent 3 2 2 2 6 2 3 4" xfId="23676"/>
    <cellStyle name="Percent 3 2 2 2 6 2 4" xfId="23677"/>
    <cellStyle name="Percent 3 2 2 2 6 2 5" xfId="23678"/>
    <cellStyle name="Percent 3 2 2 2 6 2 6" xfId="23679"/>
    <cellStyle name="Percent 3 2 2 2 6 3" xfId="23680"/>
    <cellStyle name="Percent 3 2 2 2 6 3 2" xfId="23681"/>
    <cellStyle name="Percent 3 2 2 2 6 3 2 2" xfId="23682"/>
    <cellStyle name="Percent 3 2 2 2 6 3 2 3" xfId="23683"/>
    <cellStyle name="Percent 3 2 2 2 6 3 2 4" xfId="23684"/>
    <cellStyle name="Percent 3 2 2 2 6 3 3" xfId="23685"/>
    <cellStyle name="Percent 3 2 2 2 6 3 3 2" xfId="23686"/>
    <cellStyle name="Percent 3 2 2 2 6 3 3 3" xfId="23687"/>
    <cellStyle name="Percent 3 2 2 2 6 3 3 4" xfId="23688"/>
    <cellStyle name="Percent 3 2 2 2 6 3 4" xfId="23689"/>
    <cellStyle name="Percent 3 2 2 2 6 3 5" xfId="23690"/>
    <cellStyle name="Percent 3 2 2 2 6 3 6" xfId="23691"/>
    <cellStyle name="Percent 3 2 2 2 6 4" xfId="23692"/>
    <cellStyle name="Percent 3 2 2 2 6 4 2" xfId="23693"/>
    <cellStyle name="Percent 3 2 2 2 6 4 3" xfId="23694"/>
    <cellStyle name="Percent 3 2 2 2 6 4 4" xfId="23695"/>
    <cellStyle name="Percent 3 2 2 2 6 5" xfId="23696"/>
    <cellStyle name="Percent 3 2 2 2 6 5 2" xfId="23697"/>
    <cellStyle name="Percent 3 2 2 2 6 5 3" xfId="23698"/>
    <cellStyle name="Percent 3 2 2 2 6 5 4" xfId="23699"/>
    <cellStyle name="Percent 3 2 2 2 6 6" xfId="23700"/>
    <cellStyle name="Percent 3 2 2 2 6 7" xfId="23701"/>
    <cellStyle name="Percent 3 2 2 2 6 8" xfId="23702"/>
    <cellStyle name="Percent 3 2 2 2 7" xfId="23703"/>
    <cellStyle name="Percent 3 2 2 2 7 2" xfId="23704"/>
    <cellStyle name="Percent 3 2 2 2 7 2 2" xfId="23705"/>
    <cellStyle name="Percent 3 2 2 2 7 2 3" xfId="23706"/>
    <cellStyle name="Percent 3 2 2 2 7 2 4" xfId="23707"/>
    <cellStyle name="Percent 3 2 2 2 7 3" xfId="23708"/>
    <cellStyle name="Percent 3 2 2 2 7 3 2" xfId="23709"/>
    <cellStyle name="Percent 3 2 2 2 7 3 3" xfId="23710"/>
    <cellStyle name="Percent 3 2 2 2 7 3 4" xfId="23711"/>
    <cellStyle name="Percent 3 2 2 2 7 4" xfId="23712"/>
    <cellStyle name="Percent 3 2 2 2 7 5" xfId="23713"/>
    <cellStyle name="Percent 3 2 2 2 7 6" xfId="23714"/>
    <cellStyle name="Percent 3 2 2 2 8" xfId="23715"/>
    <cellStyle name="Percent 3 2 2 2 8 2" xfId="23716"/>
    <cellStyle name="Percent 3 2 2 2 8 2 2" xfId="23717"/>
    <cellStyle name="Percent 3 2 2 2 8 2 3" xfId="23718"/>
    <cellStyle name="Percent 3 2 2 2 8 2 4" xfId="23719"/>
    <cellStyle name="Percent 3 2 2 2 8 3" xfId="23720"/>
    <cellStyle name="Percent 3 2 2 2 8 3 2" xfId="23721"/>
    <cellStyle name="Percent 3 2 2 2 8 3 3" xfId="23722"/>
    <cellStyle name="Percent 3 2 2 2 8 3 4" xfId="23723"/>
    <cellStyle name="Percent 3 2 2 2 8 4" xfId="23724"/>
    <cellStyle name="Percent 3 2 2 2 8 5" xfId="23725"/>
    <cellStyle name="Percent 3 2 2 2 8 6" xfId="23726"/>
    <cellStyle name="Percent 3 2 2 2 9" xfId="23727"/>
    <cellStyle name="Percent 3 2 2 2 9 2" xfId="23728"/>
    <cellStyle name="Percent 3 2 2 2 9 3" xfId="23729"/>
    <cellStyle name="Percent 3 2 2 2 9 4" xfId="23730"/>
    <cellStyle name="Percent 3 2 2 3" xfId="23731"/>
    <cellStyle name="Percent 3 2 2 3 10" xfId="23732"/>
    <cellStyle name="Percent 3 2 2 3 11" xfId="23733"/>
    <cellStyle name="Percent 3 2 2 3 12" xfId="23734"/>
    <cellStyle name="Percent 3 2 2 3 2" xfId="23735"/>
    <cellStyle name="Percent 3 2 2 3 2 10" xfId="23736"/>
    <cellStyle name="Percent 3 2 2 3 2 2" xfId="23737"/>
    <cellStyle name="Percent 3 2 2 3 2 2 2" xfId="23738"/>
    <cellStyle name="Percent 3 2 2 3 2 2 2 2" xfId="23739"/>
    <cellStyle name="Percent 3 2 2 3 2 2 2 2 2" xfId="23740"/>
    <cellStyle name="Percent 3 2 2 3 2 2 2 2 3" xfId="23741"/>
    <cellStyle name="Percent 3 2 2 3 2 2 2 2 4" xfId="23742"/>
    <cellStyle name="Percent 3 2 2 3 2 2 2 3" xfId="23743"/>
    <cellStyle name="Percent 3 2 2 3 2 2 2 3 2" xfId="23744"/>
    <cellStyle name="Percent 3 2 2 3 2 2 2 3 3" xfId="23745"/>
    <cellStyle name="Percent 3 2 2 3 2 2 2 3 4" xfId="23746"/>
    <cellStyle name="Percent 3 2 2 3 2 2 2 4" xfId="23747"/>
    <cellStyle name="Percent 3 2 2 3 2 2 2 5" xfId="23748"/>
    <cellStyle name="Percent 3 2 2 3 2 2 2 6" xfId="23749"/>
    <cellStyle name="Percent 3 2 2 3 2 2 3" xfId="23750"/>
    <cellStyle name="Percent 3 2 2 3 2 2 3 2" xfId="23751"/>
    <cellStyle name="Percent 3 2 2 3 2 2 3 2 2" xfId="23752"/>
    <cellStyle name="Percent 3 2 2 3 2 2 3 2 3" xfId="23753"/>
    <cellStyle name="Percent 3 2 2 3 2 2 3 2 4" xfId="23754"/>
    <cellStyle name="Percent 3 2 2 3 2 2 3 3" xfId="23755"/>
    <cellStyle name="Percent 3 2 2 3 2 2 3 3 2" xfId="23756"/>
    <cellStyle name="Percent 3 2 2 3 2 2 3 3 3" xfId="23757"/>
    <cellStyle name="Percent 3 2 2 3 2 2 3 3 4" xfId="23758"/>
    <cellStyle name="Percent 3 2 2 3 2 2 3 4" xfId="23759"/>
    <cellStyle name="Percent 3 2 2 3 2 2 3 5" xfId="23760"/>
    <cellStyle name="Percent 3 2 2 3 2 2 3 6" xfId="23761"/>
    <cellStyle name="Percent 3 2 2 3 2 2 4" xfId="23762"/>
    <cellStyle name="Percent 3 2 2 3 2 2 4 2" xfId="23763"/>
    <cellStyle name="Percent 3 2 2 3 2 2 4 3" xfId="23764"/>
    <cellStyle name="Percent 3 2 2 3 2 2 4 4" xfId="23765"/>
    <cellStyle name="Percent 3 2 2 3 2 2 5" xfId="23766"/>
    <cellStyle name="Percent 3 2 2 3 2 2 5 2" xfId="23767"/>
    <cellStyle name="Percent 3 2 2 3 2 2 5 3" xfId="23768"/>
    <cellStyle name="Percent 3 2 2 3 2 2 5 4" xfId="23769"/>
    <cellStyle name="Percent 3 2 2 3 2 2 6" xfId="23770"/>
    <cellStyle name="Percent 3 2 2 3 2 2 7" xfId="23771"/>
    <cellStyle name="Percent 3 2 2 3 2 2 8" xfId="23772"/>
    <cellStyle name="Percent 3 2 2 3 2 3" xfId="23773"/>
    <cellStyle name="Percent 3 2 2 3 2 3 2" xfId="23774"/>
    <cellStyle name="Percent 3 2 2 3 2 3 2 2" xfId="23775"/>
    <cellStyle name="Percent 3 2 2 3 2 3 2 2 2" xfId="23776"/>
    <cellStyle name="Percent 3 2 2 3 2 3 2 2 3" xfId="23777"/>
    <cellStyle name="Percent 3 2 2 3 2 3 2 2 4" xfId="23778"/>
    <cellStyle name="Percent 3 2 2 3 2 3 2 3" xfId="23779"/>
    <cellStyle name="Percent 3 2 2 3 2 3 2 3 2" xfId="23780"/>
    <cellStyle name="Percent 3 2 2 3 2 3 2 3 3" xfId="23781"/>
    <cellStyle name="Percent 3 2 2 3 2 3 2 3 4" xfId="23782"/>
    <cellStyle name="Percent 3 2 2 3 2 3 2 4" xfId="23783"/>
    <cellStyle name="Percent 3 2 2 3 2 3 2 5" xfId="23784"/>
    <cellStyle name="Percent 3 2 2 3 2 3 2 6" xfId="23785"/>
    <cellStyle name="Percent 3 2 2 3 2 3 3" xfId="23786"/>
    <cellStyle name="Percent 3 2 2 3 2 3 3 2" xfId="23787"/>
    <cellStyle name="Percent 3 2 2 3 2 3 3 2 2" xfId="23788"/>
    <cellStyle name="Percent 3 2 2 3 2 3 3 2 3" xfId="23789"/>
    <cellStyle name="Percent 3 2 2 3 2 3 3 2 4" xfId="23790"/>
    <cellStyle name="Percent 3 2 2 3 2 3 3 3" xfId="23791"/>
    <cellStyle name="Percent 3 2 2 3 2 3 3 3 2" xfId="23792"/>
    <cellStyle name="Percent 3 2 2 3 2 3 3 3 3" xfId="23793"/>
    <cellStyle name="Percent 3 2 2 3 2 3 3 3 4" xfId="23794"/>
    <cellStyle name="Percent 3 2 2 3 2 3 3 4" xfId="23795"/>
    <cellStyle name="Percent 3 2 2 3 2 3 3 5" xfId="23796"/>
    <cellStyle name="Percent 3 2 2 3 2 3 3 6" xfId="23797"/>
    <cellStyle name="Percent 3 2 2 3 2 3 4" xfId="23798"/>
    <cellStyle name="Percent 3 2 2 3 2 3 4 2" xfId="23799"/>
    <cellStyle name="Percent 3 2 2 3 2 3 4 3" xfId="23800"/>
    <cellStyle name="Percent 3 2 2 3 2 3 4 4" xfId="23801"/>
    <cellStyle name="Percent 3 2 2 3 2 3 5" xfId="23802"/>
    <cellStyle name="Percent 3 2 2 3 2 3 5 2" xfId="23803"/>
    <cellStyle name="Percent 3 2 2 3 2 3 5 3" xfId="23804"/>
    <cellStyle name="Percent 3 2 2 3 2 3 5 4" xfId="23805"/>
    <cellStyle name="Percent 3 2 2 3 2 3 6" xfId="23806"/>
    <cellStyle name="Percent 3 2 2 3 2 3 7" xfId="23807"/>
    <cellStyle name="Percent 3 2 2 3 2 3 8" xfId="23808"/>
    <cellStyle name="Percent 3 2 2 3 2 4" xfId="23809"/>
    <cellStyle name="Percent 3 2 2 3 2 4 2" xfId="23810"/>
    <cellStyle name="Percent 3 2 2 3 2 4 2 2" xfId="23811"/>
    <cellStyle name="Percent 3 2 2 3 2 4 2 3" xfId="23812"/>
    <cellStyle name="Percent 3 2 2 3 2 4 2 4" xfId="23813"/>
    <cellStyle name="Percent 3 2 2 3 2 4 3" xfId="23814"/>
    <cellStyle name="Percent 3 2 2 3 2 4 3 2" xfId="23815"/>
    <cellStyle name="Percent 3 2 2 3 2 4 3 3" xfId="23816"/>
    <cellStyle name="Percent 3 2 2 3 2 4 3 4" xfId="23817"/>
    <cellStyle name="Percent 3 2 2 3 2 4 4" xfId="23818"/>
    <cellStyle name="Percent 3 2 2 3 2 4 5" xfId="23819"/>
    <cellStyle name="Percent 3 2 2 3 2 4 6" xfId="23820"/>
    <cellStyle name="Percent 3 2 2 3 2 5" xfId="23821"/>
    <cellStyle name="Percent 3 2 2 3 2 5 2" xfId="23822"/>
    <cellStyle name="Percent 3 2 2 3 2 5 2 2" xfId="23823"/>
    <cellStyle name="Percent 3 2 2 3 2 5 2 3" xfId="23824"/>
    <cellStyle name="Percent 3 2 2 3 2 5 2 4" xfId="23825"/>
    <cellStyle name="Percent 3 2 2 3 2 5 3" xfId="23826"/>
    <cellStyle name="Percent 3 2 2 3 2 5 3 2" xfId="23827"/>
    <cellStyle name="Percent 3 2 2 3 2 5 3 3" xfId="23828"/>
    <cellStyle name="Percent 3 2 2 3 2 5 3 4" xfId="23829"/>
    <cellStyle name="Percent 3 2 2 3 2 5 4" xfId="23830"/>
    <cellStyle name="Percent 3 2 2 3 2 5 5" xfId="23831"/>
    <cellStyle name="Percent 3 2 2 3 2 5 6" xfId="23832"/>
    <cellStyle name="Percent 3 2 2 3 2 6" xfId="23833"/>
    <cellStyle name="Percent 3 2 2 3 2 6 2" xfId="23834"/>
    <cellStyle name="Percent 3 2 2 3 2 6 3" xfId="23835"/>
    <cellStyle name="Percent 3 2 2 3 2 6 4" xfId="23836"/>
    <cellStyle name="Percent 3 2 2 3 2 7" xfId="23837"/>
    <cellStyle name="Percent 3 2 2 3 2 7 2" xfId="23838"/>
    <cellStyle name="Percent 3 2 2 3 2 7 3" xfId="23839"/>
    <cellStyle name="Percent 3 2 2 3 2 7 4" xfId="23840"/>
    <cellStyle name="Percent 3 2 2 3 2 8" xfId="23841"/>
    <cellStyle name="Percent 3 2 2 3 2 9" xfId="23842"/>
    <cellStyle name="Percent 3 2 2 3 3" xfId="23843"/>
    <cellStyle name="Percent 3 2 2 3 3 2" xfId="23844"/>
    <cellStyle name="Percent 3 2 2 3 3 2 2" xfId="23845"/>
    <cellStyle name="Percent 3 2 2 3 3 2 2 2" xfId="23846"/>
    <cellStyle name="Percent 3 2 2 3 3 2 2 3" xfId="23847"/>
    <cellStyle name="Percent 3 2 2 3 3 2 2 4" xfId="23848"/>
    <cellStyle name="Percent 3 2 2 3 3 2 3" xfId="23849"/>
    <cellStyle name="Percent 3 2 2 3 3 2 3 2" xfId="23850"/>
    <cellStyle name="Percent 3 2 2 3 3 2 3 3" xfId="23851"/>
    <cellStyle name="Percent 3 2 2 3 3 2 3 4" xfId="23852"/>
    <cellStyle name="Percent 3 2 2 3 3 2 4" xfId="23853"/>
    <cellStyle name="Percent 3 2 2 3 3 2 5" xfId="23854"/>
    <cellStyle name="Percent 3 2 2 3 3 2 6" xfId="23855"/>
    <cellStyle name="Percent 3 2 2 3 3 3" xfId="23856"/>
    <cellStyle name="Percent 3 2 2 3 3 3 2" xfId="23857"/>
    <cellStyle name="Percent 3 2 2 3 3 3 2 2" xfId="23858"/>
    <cellStyle name="Percent 3 2 2 3 3 3 2 3" xfId="23859"/>
    <cellStyle name="Percent 3 2 2 3 3 3 2 4" xfId="23860"/>
    <cellStyle name="Percent 3 2 2 3 3 3 3" xfId="23861"/>
    <cellStyle name="Percent 3 2 2 3 3 3 3 2" xfId="23862"/>
    <cellStyle name="Percent 3 2 2 3 3 3 3 3" xfId="23863"/>
    <cellStyle name="Percent 3 2 2 3 3 3 3 4" xfId="23864"/>
    <cellStyle name="Percent 3 2 2 3 3 3 4" xfId="23865"/>
    <cellStyle name="Percent 3 2 2 3 3 3 5" xfId="23866"/>
    <cellStyle name="Percent 3 2 2 3 3 3 6" xfId="23867"/>
    <cellStyle name="Percent 3 2 2 3 3 4" xfId="23868"/>
    <cellStyle name="Percent 3 2 2 3 3 4 2" xfId="23869"/>
    <cellStyle name="Percent 3 2 2 3 3 4 3" xfId="23870"/>
    <cellStyle name="Percent 3 2 2 3 3 4 4" xfId="23871"/>
    <cellStyle name="Percent 3 2 2 3 3 5" xfId="23872"/>
    <cellStyle name="Percent 3 2 2 3 3 5 2" xfId="23873"/>
    <cellStyle name="Percent 3 2 2 3 3 5 3" xfId="23874"/>
    <cellStyle name="Percent 3 2 2 3 3 5 4" xfId="23875"/>
    <cellStyle name="Percent 3 2 2 3 3 6" xfId="23876"/>
    <cellStyle name="Percent 3 2 2 3 3 7" xfId="23877"/>
    <cellStyle name="Percent 3 2 2 3 3 8" xfId="23878"/>
    <cellStyle name="Percent 3 2 2 3 4" xfId="23879"/>
    <cellStyle name="Percent 3 2 2 3 4 2" xfId="23880"/>
    <cellStyle name="Percent 3 2 2 3 4 2 2" xfId="23881"/>
    <cellStyle name="Percent 3 2 2 3 4 2 2 2" xfId="23882"/>
    <cellStyle name="Percent 3 2 2 3 4 2 2 3" xfId="23883"/>
    <cellStyle name="Percent 3 2 2 3 4 2 2 4" xfId="23884"/>
    <cellStyle name="Percent 3 2 2 3 4 2 3" xfId="23885"/>
    <cellStyle name="Percent 3 2 2 3 4 2 3 2" xfId="23886"/>
    <cellStyle name="Percent 3 2 2 3 4 2 3 3" xfId="23887"/>
    <cellStyle name="Percent 3 2 2 3 4 2 3 4" xfId="23888"/>
    <cellStyle name="Percent 3 2 2 3 4 2 4" xfId="23889"/>
    <cellStyle name="Percent 3 2 2 3 4 2 5" xfId="23890"/>
    <cellStyle name="Percent 3 2 2 3 4 2 6" xfId="23891"/>
    <cellStyle name="Percent 3 2 2 3 4 3" xfId="23892"/>
    <cellStyle name="Percent 3 2 2 3 4 3 2" xfId="23893"/>
    <cellStyle name="Percent 3 2 2 3 4 3 2 2" xfId="23894"/>
    <cellStyle name="Percent 3 2 2 3 4 3 2 3" xfId="23895"/>
    <cellStyle name="Percent 3 2 2 3 4 3 2 4" xfId="23896"/>
    <cellStyle name="Percent 3 2 2 3 4 3 3" xfId="23897"/>
    <cellStyle name="Percent 3 2 2 3 4 3 3 2" xfId="23898"/>
    <cellStyle name="Percent 3 2 2 3 4 3 3 3" xfId="23899"/>
    <cellStyle name="Percent 3 2 2 3 4 3 3 4" xfId="23900"/>
    <cellStyle name="Percent 3 2 2 3 4 3 4" xfId="23901"/>
    <cellStyle name="Percent 3 2 2 3 4 3 5" xfId="23902"/>
    <cellStyle name="Percent 3 2 2 3 4 3 6" xfId="23903"/>
    <cellStyle name="Percent 3 2 2 3 4 4" xfId="23904"/>
    <cellStyle name="Percent 3 2 2 3 4 4 2" xfId="23905"/>
    <cellStyle name="Percent 3 2 2 3 4 4 3" xfId="23906"/>
    <cellStyle name="Percent 3 2 2 3 4 4 4" xfId="23907"/>
    <cellStyle name="Percent 3 2 2 3 4 5" xfId="23908"/>
    <cellStyle name="Percent 3 2 2 3 4 5 2" xfId="23909"/>
    <cellStyle name="Percent 3 2 2 3 4 5 3" xfId="23910"/>
    <cellStyle name="Percent 3 2 2 3 4 5 4" xfId="23911"/>
    <cellStyle name="Percent 3 2 2 3 4 6" xfId="23912"/>
    <cellStyle name="Percent 3 2 2 3 4 7" xfId="23913"/>
    <cellStyle name="Percent 3 2 2 3 4 8" xfId="23914"/>
    <cellStyle name="Percent 3 2 2 3 5" xfId="23915"/>
    <cellStyle name="Percent 3 2 2 3 5 2" xfId="23916"/>
    <cellStyle name="Percent 3 2 2 3 5 2 2" xfId="23917"/>
    <cellStyle name="Percent 3 2 2 3 5 2 2 2" xfId="23918"/>
    <cellStyle name="Percent 3 2 2 3 5 2 2 3" xfId="23919"/>
    <cellStyle name="Percent 3 2 2 3 5 2 2 4" xfId="23920"/>
    <cellStyle name="Percent 3 2 2 3 5 2 3" xfId="23921"/>
    <cellStyle name="Percent 3 2 2 3 5 2 3 2" xfId="23922"/>
    <cellStyle name="Percent 3 2 2 3 5 2 3 3" xfId="23923"/>
    <cellStyle name="Percent 3 2 2 3 5 2 3 4" xfId="23924"/>
    <cellStyle name="Percent 3 2 2 3 5 2 4" xfId="23925"/>
    <cellStyle name="Percent 3 2 2 3 5 2 5" xfId="23926"/>
    <cellStyle name="Percent 3 2 2 3 5 2 6" xfId="23927"/>
    <cellStyle name="Percent 3 2 2 3 5 3" xfId="23928"/>
    <cellStyle name="Percent 3 2 2 3 5 3 2" xfId="23929"/>
    <cellStyle name="Percent 3 2 2 3 5 3 2 2" xfId="23930"/>
    <cellStyle name="Percent 3 2 2 3 5 3 2 3" xfId="23931"/>
    <cellStyle name="Percent 3 2 2 3 5 3 2 4" xfId="23932"/>
    <cellStyle name="Percent 3 2 2 3 5 3 3" xfId="23933"/>
    <cellStyle name="Percent 3 2 2 3 5 3 3 2" xfId="23934"/>
    <cellStyle name="Percent 3 2 2 3 5 3 3 3" xfId="23935"/>
    <cellStyle name="Percent 3 2 2 3 5 3 3 4" xfId="23936"/>
    <cellStyle name="Percent 3 2 2 3 5 3 4" xfId="23937"/>
    <cellStyle name="Percent 3 2 2 3 5 3 5" xfId="23938"/>
    <cellStyle name="Percent 3 2 2 3 5 3 6" xfId="23939"/>
    <cellStyle name="Percent 3 2 2 3 5 4" xfId="23940"/>
    <cellStyle name="Percent 3 2 2 3 5 4 2" xfId="23941"/>
    <cellStyle name="Percent 3 2 2 3 5 4 3" xfId="23942"/>
    <cellStyle name="Percent 3 2 2 3 5 4 4" xfId="23943"/>
    <cellStyle name="Percent 3 2 2 3 5 5" xfId="23944"/>
    <cellStyle name="Percent 3 2 2 3 5 5 2" xfId="23945"/>
    <cellStyle name="Percent 3 2 2 3 5 5 3" xfId="23946"/>
    <cellStyle name="Percent 3 2 2 3 5 5 4" xfId="23947"/>
    <cellStyle name="Percent 3 2 2 3 5 6" xfId="23948"/>
    <cellStyle name="Percent 3 2 2 3 5 7" xfId="23949"/>
    <cellStyle name="Percent 3 2 2 3 5 8" xfId="23950"/>
    <cellStyle name="Percent 3 2 2 3 6" xfId="23951"/>
    <cellStyle name="Percent 3 2 2 3 6 2" xfId="23952"/>
    <cellStyle name="Percent 3 2 2 3 6 2 2" xfId="23953"/>
    <cellStyle name="Percent 3 2 2 3 6 2 3" xfId="23954"/>
    <cellStyle name="Percent 3 2 2 3 6 2 4" xfId="23955"/>
    <cellStyle name="Percent 3 2 2 3 6 3" xfId="23956"/>
    <cellStyle name="Percent 3 2 2 3 6 3 2" xfId="23957"/>
    <cellStyle name="Percent 3 2 2 3 6 3 3" xfId="23958"/>
    <cellStyle name="Percent 3 2 2 3 6 3 4" xfId="23959"/>
    <cellStyle name="Percent 3 2 2 3 6 4" xfId="23960"/>
    <cellStyle name="Percent 3 2 2 3 6 5" xfId="23961"/>
    <cellStyle name="Percent 3 2 2 3 6 6" xfId="23962"/>
    <cellStyle name="Percent 3 2 2 3 7" xfId="23963"/>
    <cellStyle name="Percent 3 2 2 3 7 2" xfId="23964"/>
    <cellStyle name="Percent 3 2 2 3 7 2 2" xfId="23965"/>
    <cellStyle name="Percent 3 2 2 3 7 2 3" xfId="23966"/>
    <cellStyle name="Percent 3 2 2 3 7 2 4" xfId="23967"/>
    <cellStyle name="Percent 3 2 2 3 7 3" xfId="23968"/>
    <cellStyle name="Percent 3 2 2 3 7 3 2" xfId="23969"/>
    <cellStyle name="Percent 3 2 2 3 7 3 3" xfId="23970"/>
    <cellStyle name="Percent 3 2 2 3 7 3 4" xfId="23971"/>
    <cellStyle name="Percent 3 2 2 3 7 4" xfId="23972"/>
    <cellStyle name="Percent 3 2 2 3 7 5" xfId="23973"/>
    <cellStyle name="Percent 3 2 2 3 7 6" xfId="23974"/>
    <cellStyle name="Percent 3 2 2 3 8" xfId="23975"/>
    <cellStyle name="Percent 3 2 2 3 8 2" xfId="23976"/>
    <cellStyle name="Percent 3 2 2 3 8 3" xfId="23977"/>
    <cellStyle name="Percent 3 2 2 3 8 4" xfId="23978"/>
    <cellStyle name="Percent 3 2 2 3 9" xfId="23979"/>
    <cellStyle name="Percent 3 2 2 3 9 2" xfId="23980"/>
    <cellStyle name="Percent 3 2 2 3 9 3" xfId="23981"/>
    <cellStyle name="Percent 3 2 2 3 9 4" xfId="23982"/>
    <cellStyle name="Percent 3 2 2 4" xfId="23983"/>
    <cellStyle name="Percent 3 2 2 4 10" xfId="23984"/>
    <cellStyle name="Percent 3 2 2 4 2" xfId="23985"/>
    <cellStyle name="Percent 3 2 2 4 2 2" xfId="23986"/>
    <cellStyle name="Percent 3 2 2 4 2 2 2" xfId="23987"/>
    <cellStyle name="Percent 3 2 2 4 2 2 2 2" xfId="23988"/>
    <cellStyle name="Percent 3 2 2 4 2 2 2 3" xfId="23989"/>
    <cellStyle name="Percent 3 2 2 4 2 2 2 4" xfId="23990"/>
    <cellStyle name="Percent 3 2 2 4 2 2 3" xfId="23991"/>
    <cellStyle name="Percent 3 2 2 4 2 2 3 2" xfId="23992"/>
    <cellStyle name="Percent 3 2 2 4 2 2 3 3" xfId="23993"/>
    <cellStyle name="Percent 3 2 2 4 2 2 3 4" xfId="23994"/>
    <cellStyle name="Percent 3 2 2 4 2 2 4" xfId="23995"/>
    <cellStyle name="Percent 3 2 2 4 2 2 5" xfId="23996"/>
    <cellStyle name="Percent 3 2 2 4 2 2 6" xfId="23997"/>
    <cellStyle name="Percent 3 2 2 4 2 3" xfId="23998"/>
    <cellStyle name="Percent 3 2 2 4 2 3 2" xfId="23999"/>
    <cellStyle name="Percent 3 2 2 4 2 3 2 2" xfId="24000"/>
    <cellStyle name="Percent 3 2 2 4 2 3 2 3" xfId="24001"/>
    <cellStyle name="Percent 3 2 2 4 2 3 2 4" xfId="24002"/>
    <cellStyle name="Percent 3 2 2 4 2 3 3" xfId="24003"/>
    <cellStyle name="Percent 3 2 2 4 2 3 3 2" xfId="24004"/>
    <cellStyle name="Percent 3 2 2 4 2 3 3 3" xfId="24005"/>
    <cellStyle name="Percent 3 2 2 4 2 3 3 4" xfId="24006"/>
    <cellStyle name="Percent 3 2 2 4 2 3 4" xfId="24007"/>
    <cellStyle name="Percent 3 2 2 4 2 3 5" xfId="24008"/>
    <cellStyle name="Percent 3 2 2 4 2 3 6" xfId="24009"/>
    <cellStyle name="Percent 3 2 2 4 2 4" xfId="24010"/>
    <cellStyle name="Percent 3 2 2 4 2 4 2" xfId="24011"/>
    <cellStyle name="Percent 3 2 2 4 2 4 3" xfId="24012"/>
    <cellStyle name="Percent 3 2 2 4 2 4 4" xfId="24013"/>
    <cellStyle name="Percent 3 2 2 4 2 5" xfId="24014"/>
    <cellStyle name="Percent 3 2 2 4 2 5 2" xfId="24015"/>
    <cellStyle name="Percent 3 2 2 4 2 5 3" xfId="24016"/>
    <cellStyle name="Percent 3 2 2 4 2 5 4" xfId="24017"/>
    <cellStyle name="Percent 3 2 2 4 2 6" xfId="24018"/>
    <cellStyle name="Percent 3 2 2 4 2 7" xfId="24019"/>
    <cellStyle name="Percent 3 2 2 4 2 8" xfId="24020"/>
    <cellStyle name="Percent 3 2 2 4 3" xfId="24021"/>
    <cellStyle name="Percent 3 2 2 4 3 2" xfId="24022"/>
    <cellStyle name="Percent 3 2 2 4 3 2 2" xfId="24023"/>
    <cellStyle name="Percent 3 2 2 4 3 2 2 2" xfId="24024"/>
    <cellStyle name="Percent 3 2 2 4 3 2 2 3" xfId="24025"/>
    <cellStyle name="Percent 3 2 2 4 3 2 2 4" xfId="24026"/>
    <cellStyle name="Percent 3 2 2 4 3 2 3" xfId="24027"/>
    <cellStyle name="Percent 3 2 2 4 3 2 3 2" xfId="24028"/>
    <cellStyle name="Percent 3 2 2 4 3 2 3 3" xfId="24029"/>
    <cellStyle name="Percent 3 2 2 4 3 2 3 4" xfId="24030"/>
    <cellStyle name="Percent 3 2 2 4 3 2 4" xfId="24031"/>
    <cellStyle name="Percent 3 2 2 4 3 2 5" xfId="24032"/>
    <cellStyle name="Percent 3 2 2 4 3 2 6" xfId="24033"/>
    <cellStyle name="Percent 3 2 2 4 3 3" xfId="24034"/>
    <cellStyle name="Percent 3 2 2 4 3 3 2" xfId="24035"/>
    <cellStyle name="Percent 3 2 2 4 3 3 2 2" xfId="24036"/>
    <cellStyle name="Percent 3 2 2 4 3 3 2 3" xfId="24037"/>
    <cellStyle name="Percent 3 2 2 4 3 3 2 4" xfId="24038"/>
    <cellStyle name="Percent 3 2 2 4 3 3 3" xfId="24039"/>
    <cellStyle name="Percent 3 2 2 4 3 3 3 2" xfId="24040"/>
    <cellStyle name="Percent 3 2 2 4 3 3 3 3" xfId="24041"/>
    <cellStyle name="Percent 3 2 2 4 3 3 3 4" xfId="24042"/>
    <cellStyle name="Percent 3 2 2 4 3 3 4" xfId="24043"/>
    <cellStyle name="Percent 3 2 2 4 3 3 5" xfId="24044"/>
    <cellStyle name="Percent 3 2 2 4 3 3 6" xfId="24045"/>
    <cellStyle name="Percent 3 2 2 4 3 4" xfId="24046"/>
    <cellStyle name="Percent 3 2 2 4 3 4 2" xfId="24047"/>
    <cellStyle name="Percent 3 2 2 4 3 4 3" xfId="24048"/>
    <cellStyle name="Percent 3 2 2 4 3 4 4" xfId="24049"/>
    <cellStyle name="Percent 3 2 2 4 3 5" xfId="24050"/>
    <cellStyle name="Percent 3 2 2 4 3 5 2" xfId="24051"/>
    <cellStyle name="Percent 3 2 2 4 3 5 3" xfId="24052"/>
    <cellStyle name="Percent 3 2 2 4 3 5 4" xfId="24053"/>
    <cellStyle name="Percent 3 2 2 4 3 6" xfId="24054"/>
    <cellStyle name="Percent 3 2 2 4 3 7" xfId="24055"/>
    <cellStyle name="Percent 3 2 2 4 3 8" xfId="24056"/>
    <cellStyle name="Percent 3 2 2 4 4" xfId="24057"/>
    <cellStyle name="Percent 3 2 2 4 4 2" xfId="24058"/>
    <cellStyle name="Percent 3 2 2 4 4 2 2" xfId="24059"/>
    <cellStyle name="Percent 3 2 2 4 4 2 3" xfId="24060"/>
    <cellStyle name="Percent 3 2 2 4 4 2 4" xfId="24061"/>
    <cellStyle name="Percent 3 2 2 4 4 3" xfId="24062"/>
    <cellStyle name="Percent 3 2 2 4 4 3 2" xfId="24063"/>
    <cellStyle name="Percent 3 2 2 4 4 3 3" xfId="24064"/>
    <cellStyle name="Percent 3 2 2 4 4 3 4" xfId="24065"/>
    <cellStyle name="Percent 3 2 2 4 4 4" xfId="24066"/>
    <cellStyle name="Percent 3 2 2 4 4 5" xfId="24067"/>
    <cellStyle name="Percent 3 2 2 4 4 6" xfId="24068"/>
    <cellStyle name="Percent 3 2 2 4 5" xfId="24069"/>
    <cellStyle name="Percent 3 2 2 4 5 2" xfId="24070"/>
    <cellStyle name="Percent 3 2 2 4 5 2 2" xfId="24071"/>
    <cellStyle name="Percent 3 2 2 4 5 2 3" xfId="24072"/>
    <cellStyle name="Percent 3 2 2 4 5 2 4" xfId="24073"/>
    <cellStyle name="Percent 3 2 2 4 5 3" xfId="24074"/>
    <cellStyle name="Percent 3 2 2 4 5 3 2" xfId="24075"/>
    <cellStyle name="Percent 3 2 2 4 5 3 3" xfId="24076"/>
    <cellStyle name="Percent 3 2 2 4 5 3 4" xfId="24077"/>
    <cellStyle name="Percent 3 2 2 4 5 4" xfId="24078"/>
    <cellStyle name="Percent 3 2 2 4 5 5" xfId="24079"/>
    <cellStyle name="Percent 3 2 2 4 5 6" xfId="24080"/>
    <cellStyle name="Percent 3 2 2 4 6" xfId="24081"/>
    <cellStyle name="Percent 3 2 2 4 6 2" xfId="24082"/>
    <cellStyle name="Percent 3 2 2 4 6 3" xfId="24083"/>
    <cellStyle name="Percent 3 2 2 4 6 4" xfId="24084"/>
    <cellStyle name="Percent 3 2 2 4 7" xfId="24085"/>
    <cellStyle name="Percent 3 2 2 4 7 2" xfId="24086"/>
    <cellStyle name="Percent 3 2 2 4 7 3" xfId="24087"/>
    <cellStyle name="Percent 3 2 2 4 7 4" xfId="24088"/>
    <cellStyle name="Percent 3 2 2 4 8" xfId="24089"/>
    <cellStyle name="Percent 3 2 2 4 9" xfId="24090"/>
    <cellStyle name="Percent 3 2 2 5" xfId="24091"/>
    <cellStyle name="Percent 3 2 2 5 2" xfId="24092"/>
    <cellStyle name="Percent 3 2 2 5 2 2" xfId="24093"/>
    <cellStyle name="Percent 3 2 2 5 2 2 2" xfId="24094"/>
    <cellStyle name="Percent 3 2 2 5 2 2 3" xfId="24095"/>
    <cellStyle name="Percent 3 2 2 5 2 2 4" xfId="24096"/>
    <cellStyle name="Percent 3 2 2 5 2 3" xfId="24097"/>
    <cellStyle name="Percent 3 2 2 5 2 3 2" xfId="24098"/>
    <cellStyle name="Percent 3 2 2 5 2 3 3" xfId="24099"/>
    <cellStyle name="Percent 3 2 2 5 2 3 4" xfId="24100"/>
    <cellStyle name="Percent 3 2 2 5 2 4" xfId="24101"/>
    <cellStyle name="Percent 3 2 2 5 2 5" xfId="24102"/>
    <cellStyle name="Percent 3 2 2 5 2 6" xfId="24103"/>
    <cellStyle name="Percent 3 2 2 5 3" xfId="24104"/>
    <cellStyle name="Percent 3 2 2 5 3 2" xfId="24105"/>
    <cellStyle name="Percent 3 2 2 5 3 2 2" xfId="24106"/>
    <cellStyle name="Percent 3 2 2 5 3 2 3" xfId="24107"/>
    <cellStyle name="Percent 3 2 2 5 3 2 4" xfId="24108"/>
    <cellStyle name="Percent 3 2 2 5 3 3" xfId="24109"/>
    <cellStyle name="Percent 3 2 2 5 3 3 2" xfId="24110"/>
    <cellStyle name="Percent 3 2 2 5 3 3 3" xfId="24111"/>
    <cellStyle name="Percent 3 2 2 5 3 3 4" xfId="24112"/>
    <cellStyle name="Percent 3 2 2 5 3 4" xfId="24113"/>
    <cellStyle name="Percent 3 2 2 5 3 5" xfId="24114"/>
    <cellStyle name="Percent 3 2 2 5 3 6" xfId="24115"/>
    <cellStyle name="Percent 3 2 2 5 4" xfId="24116"/>
    <cellStyle name="Percent 3 2 2 5 4 2" xfId="24117"/>
    <cellStyle name="Percent 3 2 2 5 4 3" xfId="24118"/>
    <cellStyle name="Percent 3 2 2 5 4 4" xfId="24119"/>
    <cellStyle name="Percent 3 2 2 5 5" xfId="24120"/>
    <cellStyle name="Percent 3 2 2 5 5 2" xfId="24121"/>
    <cellStyle name="Percent 3 2 2 5 5 3" xfId="24122"/>
    <cellStyle name="Percent 3 2 2 5 5 4" xfId="24123"/>
    <cellStyle name="Percent 3 2 2 5 6" xfId="24124"/>
    <cellStyle name="Percent 3 2 2 5 7" xfId="24125"/>
    <cellStyle name="Percent 3 2 2 5 8" xfId="24126"/>
    <cellStyle name="Percent 3 2 2 6" xfId="24127"/>
    <cellStyle name="Percent 3 2 2 6 2" xfId="24128"/>
    <cellStyle name="Percent 3 2 2 6 2 2" xfId="24129"/>
    <cellStyle name="Percent 3 2 2 6 2 2 2" xfId="24130"/>
    <cellStyle name="Percent 3 2 2 6 2 2 3" xfId="24131"/>
    <cellStyle name="Percent 3 2 2 6 2 2 4" xfId="24132"/>
    <cellStyle name="Percent 3 2 2 6 2 3" xfId="24133"/>
    <cellStyle name="Percent 3 2 2 6 2 3 2" xfId="24134"/>
    <cellStyle name="Percent 3 2 2 6 2 3 3" xfId="24135"/>
    <cellStyle name="Percent 3 2 2 6 2 3 4" xfId="24136"/>
    <cellStyle name="Percent 3 2 2 6 2 4" xfId="24137"/>
    <cellStyle name="Percent 3 2 2 6 2 5" xfId="24138"/>
    <cellStyle name="Percent 3 2 2 6 2 6" xfId="24139"/>
    <cellStyle name="Percent 3 2 2 6 3" xfId="24140"/>
    <cellStyle name="Percent 3 2 2 6 3 2" xfId="24141"/>
    <cellStyle name="Percent 3 2 2 6 3 2 2" xfId="24142"/>
    <cellStyle name="Percent 3 2 2 6 3 2 3" xfId="24143"/>
    <cellStyle name="Percent 3 2 2 6 3 2 4" xfId="24144"/>
    <cellStyle name="Percent 3 2 2 6 3 3" xfId="24145"/>
    <cellStyle name="Percent 3 2 2 6 3 3 2" xfId="24146"/>
    <cellStyle name="Percent 3 2 2 6 3 3 3" xfId="24147"/>
    <cellStyle name="Percent 3 2 2 6 3 3 4" xfId="24148"/>
    <cellStyle name="Percent 3 2 2 6 3 4" xfId="24149"/>
    <cellStyle name="Percent 3 2 2 6 3 5" xfId="24150"/>
    <cellStyle name="Percent 3 2 2 6 3 6" xfId="24151"/>
    <cellStyle name="Percent 3 2 2 6 4" xfId="24152"/>
    <cellStyle name="Percent 3 2 2 6 4 2" xfId="24153"/>
    <cellStyle name="Percent 3 2 2 6 4 3" xfId="24154"/>
    <cellStyle name="Percent 3 2 2 6 4 4" xfId="24155"/>
    <cellStyle name="Percent 3 2 2 6 5" xfId="24156"/>
    <cellStyle name="Percent 3 2 2 6 5 2" xfId="24157"/>
    <cellStyle name="Percent 3 2 2 6 5 3" xfId="24158"/>
    <cellStyle name="Percent 3 2 2 6 5 4" xfId="24159"/>
    <cellStyle name="Percent 3 2 2 6 6" xfId="24160"/>
    <cellStyle name="Percent 3 2 2 6 7" xfId="24161"/>
    <cellStyle name="Percent 3 2 2 6 8" xfId="24162"/>
    <cellStyle name="Percent 3 2 2 7" xfId="24163"/>
    <cellStyle name="Percent 3 2 2 7 2" xfId="24164"/>
    <cellStyle name="Percent 3 2 2 7 2 2" xfId="24165"/>
    <cellStyle name="Percent 3 2 2 7 2 2 2" xfId="24166"/>
    <cellStyle name="Percent 3 2 2 7 2 2 3" xfId="24167"/>
    <cellStyle name="Percent 3 2 2 7 2 2 4" xfId="24168"/>
    <cellStyle name="Percent 3 2 2 7 2 3" xfId="24169"/>
    <cellStyle name="Percent 3 2 2 7 2 3 2" xfId="24170"/>
    <cellStyle name="Percent 3 2 2 7 2 3 3" xfId="24171"/>
    <cellStyle name="Percent 3 2 2 7 2 3 4" xfId="24172"/>
    <cellStyle name="Percent 3 2 2 7 2 4" xfId="24173"/>
    <cellStyle name="Percent 3 2 2 7 2 5" xfId="24174"/>
    <cellStyle name="Percent 3 2 2 7 2 6" xfId="24175"/>
    <cellStyle name="Percent 3 2 2 7 3" xfId="24176"/>
    <cellStyle name="Percent 3 2 2 7 3 2" xfId="24177"/>
    <cellStyle name="Percent 3 2 2 7 3 2 2" xfId="24178"/>
    <cellStyle name="Percent 3 2 2 7 3 2 3" xfId="24179"/>
    <cellStyle name="Percent 3 2 2 7 3 2 4" xfId="24180"/>
    <cellStyle name="Percent 3 2 2 7 3 3" xfId="24181"/>
    <cellStyle name="Percent 3 2 2 7 3 3 2" xfId="24182"/>
    <cellStyle name="Percent 3 2 2 7 3 3 3" xfId="24183"/>
    <cellStyle name="Percent 3 2 2 7 3 3 4" xfId="24184"/>
    <cellStyle name="Percent 3 2 2 7 3 4" xfId="24185"/>
    <cellStyle name="Percent 3 2 2 7 3 5" xfId="24186"/>
    <cellStyle name="Percent 3 2 2 7 3 6" xfId="24187"/>
    <cellStyle name="Percent 3 2 2 7 4" xfId="24188"/>
    <cellStyle name="Percent 3 2 2 7 4 2" xfId="24189"/>
    <cellStyle name="Percent 3 2 2 7 4 3" xfId="24190"/>
    <cellStyle name="Percent 3 2 2 7 4 4" xfId="24191"/>
    <cellStyle name="Percent 3 2 2 7 5" xfId="24192"/>
    <cellStyle name="Percent 3 2 2 7 5 2" xfId="24193"/>
    <cellStyle name="Percent 3 2 2 7 5 3" xfId="24194"/>
    <cellStyle name="Percent 3 2 2 7 5 4" xfId="24195"/>
    <cellStyle name="Percent 3 2 2 7 6" xfId="24196"/>
    <cellStyle name="Percent 3 2 2 7 7" xfId="24197"/>
    <cellStyle name="Percent 3 2 2 7 8" xfId="24198"/>
    <cellStyle name="Percent 3 2 2 8" xfId="24199"/>
    <cellStyle name="Percent 3 2 2 8 2" xfId="24200"/>
    <cellStyle name="Percent 3 2 2 8 2 2" xfId="24201"/>
    <cellStyle name="Percent 3 2 2 8 2 3" xfId="24202"/>
    <cellStyle name="Percent 3 2 2 8 2 4" xfId="24203"/>
    <cellStyle name="Percent 3 2 2 8 3" xfId="24204"/>
    <cellStyle name="Percent 3 2 2 8 3 2" xfId="24205"/>
    <cellStyle name="Percent 3 2 2 8 3 3" xfId="24206"/>
    <cellStyle name="Percent 3 2 2 8 3 4" xfId="24207"/>
    <cellStyle name="Percent 3 2 2 8 4" xfId="24208"/>
    <cellStyle name="Percent 3 2 2 8 5" xfId="24209"/>
    <cellStyle name="Percent 3 2 2 8 6" xfId="24210"/>
    <cellStyle name="Percent 3 2 2 9" xfId="24211"/>
    <cellStyle name="Percent 3 2 2 9 2" xfId="24212"/>
    <cellStyle name="Percent 3 2 2 9 2 2" xfId="24213"/>
    <cellStyle name="Percent 3 2 2 9 2 3" xfId="24214"/>
    <cellStyle name="Percent 3 2 2 9 2 4" xfId="24215"/>
    <cellStyle name="Percent 3 2 2 9 3" xfId="24216"/>
    <cellStyle name="Percent 3 2 2 9 3 2" xfId="24217"/>
    <cellStyle name="Percent 3 2 2 9 3 3" xfId="24218"/>
    <cellStyle name="Percent 3 2 2 9 3 4" xfId="24219"/>
    <cellStyle name="Percent 3 2 2 9 4" xfId="24220"/>
    <cellStyle name="Percent 3 2 2 9 5" xfId="24221"/>
    <cellStyle name="Percent 3 2 2 9 6" xfId="24222"/>
    <cellStyle name="Percent 3 2 3" xfId="24223"/>
    <cellStyle name="Percent 3 2 3 10" xfId="24224"/>
    <cellStyle name="Percent 3 2 3 10 2" xfId="24225"/>
    <cellStyle name="Percent 3 2 3 10 3" xfId="24226"/>
    <cellStyle name="Percent 3 2 3 10 4" xfId="24227"/>
    <cellStyle name="Percent 3 2 3 11" xfId="24228"/>
    <cellStyle name="Percent 3 2 3 11 2" xfId="24229"/>
    <cellStyle name="Percent 3 2 3 11 3" xfId="24230"/>
    <cellStyle name="Percent 3 2 3 11 4" xfId="24231"/>
    <cellStyle name="Percent 3 2 3 12" xfId="24232"/>
    <cellStyle name="Percent 3 2 3 13" xfId="24233"/>
    <cellStyle name="Percent 3 2 3 14" xfId="24234"/>
    <cellStyle name="Percent 3 2 3 15" xfId="24235"/>
    <cellStyle name="Percent 3 2 3 16" xfId="24236"/>
    <cellStyle name="Percent 3 2 3 2" xfId="24237"/>
    <cellStyle name="Percent 3 2 3 2 10" xfId="24238"/>
    <cellStyle name="Percent 3 2 3 2 11" xfId="24239"/>
    <cellStyle name="Percent 3 2 3 2 12" xfId="24240"/>
    <cellStyle name="Percent 3 2 3 2 2" xfId="24241"/>
    <cellStyle name="Percent 3 2 3 2 2 10" xfId="24242"/>
    <cellStyle name="Percent 3 2 3 2 2 2" xfId="24243"/>
    <cellStyle name="Percent 3 2 3 2 2 2 2" xfId="24244"/>
    <cellStyle name="Percent 3 2 3 2 2 2 2 2" xfId="24245"/>
    <cellStyle name="Percent 3 2 3 2 2 2 2 2 2" xfId="24246"/>
    <cellStyle name="Percent 3 2 3 2 2 2 2 2 3" xfId="24247"/>
    <cellStyle name="Percent 3 2 3 2 2 2 2 2 4" xfId="24248"/>
    <cellStyle name="Percent 3 2 3 2 2 2 2 3" xfId="24249"/>
    <cellStyle name="Percent 3 2 3 2 2 2 2 3 2" xfId="24250"/>
    <cellStyle name="Percent 3 2 3 2 2 2 2 3 3" xfId="24251"/>
    <cellStyle name="Percent 3 2 3 2 2 2 2 3 4" xfId="24252"/>
    <cellStyle name="Percent 3 2 3 2 2 2 2 4" xfId="24253"/>
    <cellStyle name="Percent 3 2 3 2 2 2 2 5" xfId="24254"/>
    <cellStyle name="Percent 3 2 3 2 2 2 2 6" xfId="24255"/>
    <cellStyle name="Percent 3 2 3 2 2 2 3" xfId="24256"/>
    <cellStyle name="Percent 3 2 3 2 2 2 3 2" xfId="24257"/>
    <cellStyle name="Percent 3 2 3 2 2 2 3 2 2" xfId="24258"/>
    <cellStyle name="Percent 3 2 3 2 2 2 3 2 3" xfId="24259"/>
    <cellStyle name="Percent 3 2 3 2 2 2 3 2 4" xfId="24260"/>
    <cellStyle name="Percent 3 2 3 2 2 2 3 3" xfId="24261"/>
    <cellStyle name="Percent 3 2 3 2 2 2 3 3 2" xfId="24262"/>
    <cellStyle name="Percent 3 2 3 2 2 2 3 3 3" xfId="24263"/>
    <cellStyle name="Percent 3 2 3 2 2 2 3 3 4" xfId="24264"/>
    <cellStyle name="Percent 3 2 3 2 2 2 3 4" xfId="24265"/>
    <cellStyle name="Percent 3 2 3 2 2 2 3 5" xfId="24266"/>
    <cellStyle name="Percent 3 2 3 2 2 2 3 6" xfId="24267"/>
    <cellStyle name="Percent 3 2 3 2 2 2 4" xfId="24268"/>
    <cellStyle name="Percent 3 2 3 2 2 2 4 2" xfId="24269"/>
    <cellStyle name="Percent 3 2 3 2 2 2 4 3" xfId="24270"/>
    <cellStyle name="Percent 3 2 3 2 2 2 4 4" xfId="24271"/>
    <cellStyle name="Percent 3 2 3 2 2 2 5" xfId="24272"/>
    <cellStyle name="Percent 3 2 3 2 2 2 5 2" xfId="24273"/>
    <cellStyle name="Percent 3 2 3 2 2 2 5 3" xfId="24274"/>
    <cellStyle name="Percent 3 2 3 2 2 2 5 4" xfId="24275"/>
    <cellStyle name="Percent 3 2 3 2 2 2 6" xfId="24276"/>
    <cellStyle name="Percent 3 2 3 2 2 2 7" xfId="24277"/>
    <cellStyle name="Percent 3 2 3 2 2 2 8" xfId="24278"/>
    <cellStyle name="Percent 3 2 3 2 2 3" xfId="24279"/>
    <cellStyle name="Percent 3 2 3 2 2 3 2" xfId="24280"/>
    <cellStyle name="Percent 3 2 3 2 2 3 2 2" xfId="24281"/>
    <cellStyle name="Percent 3 2 3 2 2 3 2 2 2" xfId="24282"/>
    <cellStyle name="Percent 3 2 3 2 2 3 2 2 3" xfId="24283"/>
    <cellStyle name="Percent 3 2 3 2 2 3 2 2 4" xfId="24284"/>
    <cellStyle name="Percent 3 2 3 2 2 3 2 3" xfId="24285"/>
    <cellStyle name="Percent 3 2 3 2 2 3 2 3 2" xfId="24286"/>
    <cellStyle name="Percent 3 2 3 2 2 3 2 3 3" xfId="24287"/>
    <cellStyle name="Percent 3 2 3 2 2 3 2 3 4" xfId="24288"/>
    <cellStyle name="Percent 3 2 3 2 2 3 2 4" xfId="24289"/>
    <cellStyle name="Percent 3 2 3 2 2 3 2 5" xfId="24290"/>
    <cellStyle name="Percent 3 2 3 2 2 3 2 6" xfId="24291"/>
    <cellStyle name="Percent 3 2 3 2 2 3 3" xfId="24292"/>
    <cellStyle name="Percent 3 2 3 2 2 3 3 2" xfId="24293"/>
    <cellStyle name="Percent 3 2 3 2 2 3 3 2 2" xfId="24294"/>
    <cellStyle name="Percent 3 2 3 2 2 3 3 2 3" xfId="24295"/>
    <cellStyle name="Percent 3 2 3 2 2 3 3 2 4" xfId="24296"/>
    <cellStyle name="Percent 3 2 3 2 2 3 3 3" xfId="24297"/>
    <cellStyle name="Percent 3 2 3 2 2 3 3 3 2" xfId="24298"/>
    <cellStyle name="Percent 3 2 3 2 2 3 3 3 3" xfId="24299"/>
    <cellStyle name="Percent 3 2 3 2 2 3 3 3 4" xfId="24300"/>
    <cellStyle name="Percent 3 2 3 2 2 3 3 4" xfId="24301"/>
    <cellStyle name="Percent 3 2 3 2 2 3 3 5" xfId="24302"/>
    <cellStyle name="Percent 3 2 3 2 2 3 3 6" xfId="24303"/>
    <cellStyle name="Percent 3 2 3 2 2 3 4" xfId="24304"/>
    <cellStyle name="Percent 3 2 3 2 2 3 4 2" xfId="24305"/>
    <cellStyle name="Percent 3 2 3 2 2 3 4 3" xfId="24306"/>
    <cellStyle name="Percent 3 2 3 2 2 3 4 4" xfId="24307"/>
    <cellStyle name="Percent 3 2 3 2 2 3 5" xfId="24308"/>
    <cellStyle name="Percent 3 2 3 2 2 3 5 2" xfId="24309"/>
    <cellStyle name="Percent 3 2 3 2 2 3 5 3" xfId="24310"/>
    <cellStyle name="Percent 3 2 3 2 2 3 5 4" xfId="24311"/>
    <cellStyle name="Percent 3 2 3 2 2 3 6" xfId="24312"/>
    <cellStyle name="Percent 3 2 3 2 2 3 7" xfId="24313"/>
    <cellStyle name="Percent 3 2 3 2 2 3 8" xfId="24314"/>
    <cellStyle name="Percent 3 2 3 2 2 4" xfId="24315"/>
    <cellStyle name="Percent 3 2 3 2 2 4 2" xfId="24316"/>
    <cellStyle name="Percent 3 2 3 2 2 4 2 2" xfId="24317"/>
    <cellStyle name="Percent 3 2 3 2 2 4 2 3" xfId="24318"/>
    <cellStyle name="Percent 3 2 3 2 2 4 2 4" xfId="24319"/>
    <cellStyle name="Percent 3 2 3 2 2 4 3" xfId="24320"/>
    <cellStyle name="Percent 3 2 3 2 2 4 3 2" xfId="24321"/>
    <cellStyle name="Percent 3 2 3 2 2 4 3 3" xfId="24322"/>
    <cellStyle name="Percent 3 2 3 2 2 4 3 4" xfId="24323"/>
    <cellStyle name="Percent 3 2 3 2 2 4 4" xfId="24324"/>
    <cellStyle name="Percent 3 2 3 2 2 4 5" xfId="24325"/>
    <cellStyle name="Percent 3 2 3 2 2 4 6" xfId="24326"/>
    <cellStyle name="Percent 3 2 3 2 2 5" xfId="24327"/>
    <cellStyle name="Percent 3 2 3 2 2 5 2" xfId="24328"/>
    <cellStyle name="Percent 3 2 3 2 2 5 2 2" xfId="24329"/>
    <cellStyle name="Percent 3 2 3 2 2 5 2 3" xfId="24330"/>
    <cellStyle name="Percent 3 2 3 2 2 5 2 4" xfId="24331"/>
    <cellStyle name="Percent 3 2 3 2 2 5 3" xfId="24332"/>
    <cellStyle name="Percent 3 2 3 2 2 5 3 2" xfId="24333"/>
    <cellStyle name="Percent 3 2 3 2 2 5 3 3" xfId="24334"/>
    <cellStyle name="Percent 3 2 3 2 2 5 3 4" xfId="24335"/>
    <cellStyle name="Percent 3 2 3 2 2 5 4" xfId="24336"/>
    <cellStyle name="Percent 3 2 3 2 2 5 5" xfId="24337"/>
    <cellStyle name="Percent 3 2 3 2 2 5 6" xfId="24338"/>
    <cellStyle name="Percent 3 2 3 2 2 6" xfId="24339"/>
    <cellStyle name="Percent 3 2 3 2 2 6 2" xfId="24340"/>
    <cellStyle name="Percent 3 2 3 2 2 6 3" xfId="24341"/>
    <cellStyle name="Percent 3 2 3 2 2 6 4" xfId="24342"/>
    <cellStyle name="Percent 3 2 3 2 2 7" xfId="24343"/>
    <cellStyle name="Percent 3 2 3 2 2 7 2" xfId="24344"/>
    <cellStyle name="Percent 3 2 3 2 2 7 3" xfId="24345"/>
    <cellStyle name="Percent 3 2 3 2 2 7 4" xfId="24346"/>
    <cellStyle name="Percent 3 2 3 2 2 8" xfId="24347"/>
    <cellStyle name="Percent 3 2 3 2 2 9" xfId="24348"/>
    <cellStyle name="Percent 3 2 3 2 3" xfId="24349"/>
    <cellStyle name="Percent 3 2 3 2 3 2" xfId="24350"/>
    <cellStyle name="Percent 3 2 3 2 3 2 2" xfId="24351"/>
    <cellStyle name="Percent 3 2 3 2 3 2 2 2" xfId="24352"/>
    <cellStyle name="Percent 3 2 3 2 3 2 2 3" xfId="24353"/>
    <cellStyle name="Percent 3 2 3 2 3 2 2 4" xfId="24354"/>
    <cellStyle name="Percent 3 2 3 2 3 2 3" xfId="24355"/>
    <cellStyle name="Percent 3 2 3 2 3 2 3 2" xfId="24356"/>
    <cellStyle name="Percent 3 2 3 2 3 2 3 3" xfId="24357"/>
    <cellStyle name="Percent 3 2 3 2 3 2 3 4" xfId="24358"/>
    <cellStyle name="Percent 3 2 3 2 3 2 4" xfId="24359"/>
    <cellStyle name="Percent 3 2 3 2 3 2 5" xfId="24360"/>
    <cellStyle name="Percent 3 2 3 2 3 2 6" xfId="24361"/>
    <cellStyle name="Percent 3 2 3 2 3 3" xfId="24362"/>
    <cellStyle name="Percent 3 2 3 2 3 3 2" xfId="24363"/>
    <cellStyle name="Percent 3 2 3 2 3 3 2 2" xfId="24364"/>
    <cellStyle name="Percent 3 2 3 2 3 3 2 3" xfId="24365"/>
    <cellStyle name="Percent 3 2 3 2 3 3 2 4" xfId="24366"/>
    <cellStyle name="Percent 3 2 3 2 3 3 3" xfId="24367"/>
    <cellStyle name="Percent 3 2 3 2 3 3 3 2" xfId="24368"/>
    <cellStyle name="Percent 3 2 3 2 3 3 3 3" xfId="24369"/>
    <cellStyle name="Percent 3 2 3 2 3 3 3 4" xfId="24370"/>
    <cellStyle name="Percent 3 2 3 2 3 3 4" xfId="24371"/>
    <cellStyle name="Percent 3 2 3 2 3 3 5" xfId="24372"/>
    <cellStyle name="Percent 3 2 3 2 3 3 6" xfId="24373"/>
    <cellStyle name="Percent 3 2 3 2 3 4" xfId="24374"/>
    <cellStyle name="Percent 3 2 3 2 3 4 2" xfId="24375"/>
    <cellStyle name="Percent 3 2 3 2 3 4 3" xfId="24376"/>
    <cellStyle name="Percent 3 2 3 2 3 4 4" xfId="24377"/>
    <cellStyle name="Percent 3 2 3 2 3 5" xfId="24378"/>
    <cellStyle name="Percent 3 2 3 2 3 5 2" xfId="24379"/>
    <cellStyle name="Percent 3 2 3 2 3 5 3" xfId="24380"/>
    <cellStyle name="Percent 3 2 3 2 3 5 4" xfId="24381"/>
    <cellStyle name="Percent 3 2 3 2 3 6" xfId="24382"/>
    <cellStyle name="Percent 3 2 3 2 3 7" xfId="24383"/>
    <cellStyle name="Percent 3 2 3 2 3 8" xfId="24384"/>
    <cellStyle name="Percent 3 2 3 2 4" xfId="24385"/>
    <cellStyle name="Percent 3 2 3 2 4 2" xfId="24386"/>
    <cellStyle name="Percent 3 2 3 2 4 2 2" xfId="24387"/>
    <cellStyle name="Percent 3 2 3 2 4 2 2 2" xfId="24388"/>
    <cellStyle name="Percent 3 2 3 2 4 2 2 3" xfId="24389"/>
    <cellStyle name="Percent 3 2 3 2 4 2 2 4" xfId="24390"/>
    <cellStyle name="Percent 3 2 3 2 4 2 3" xfId="24391"/>
    <cellStyle name="Percent 3 2 3 2 4 2 3 2" xfId="24392"/>
    <cellStyle name="Percent 3 2 3 2 4 2 3 3" xfId="24393"/>
    <cellStyle name="Percent 3 2 3 2 4 2 3 4" xfId="24394"/>
    <cellStyle name="Percent 3 2 3 2 4 2 4" xfId="24395"/>
    <cellStyle name="Percent 3 2 3 2 4 2 5" xfId="24396"/>
    <cellStyle name="Percent 3 2 3 2 4 2 6" xfId="24397"/>
    <cellStyle name="Percent 3 2 3 2 4 3" xfId="24398"/>
    <cellStyle name="Percent 3 2 3 2 4 3 2" xfId="24399"/>
    <cellStyle name="Percent 3 2 3 2 4 3 2 2" xfId="24400"/>
    <cellStyle name="Percent 3 2 3 2 4 3 2 3" xfId="24401"/>
    <cellStyle name="Percent 3 2 3 2 4 3 2 4" xfId="24402"/>
    <cellStyle name="Percent 3 2 3 2 4 3 3" xfId="24403"/>
    <cellStyle name="Percent 3 2 3 2 4 3 3 2" xfId="24404"/>
    <cellStyle name="Percent 3 2 3 2 4 3 3 3" xfId="24405"/>
    <cellStyle name="Percent 3 2 3 2 4 3 3 4" xfId="24406"/>
    <cellStyle name="Percent 3 2 3 2 4 3 4" xfId="24407"/>
    <cellStyle name="Percent 3 2 3 2 4 3 5" xfId="24408"/>
    <cellStyle name="Percent 3 2 3 2 4 3 6" xfId="24409"/>
    <cellStyle name="Percent 3 2 3 2 4 4" xfId="24410"/>
    <cellStyle name="Percent 3 2 3 2 4 4 2" xfId="24411"/>
    <cellStyle name="Percent 3 2 3 2 4 4 3" xfId="24412"/>
    <cellStyle name="Percent 3 2 3 2 4 4 4" xfId="24413"/>
    <cellStyle name="Percent 3 2 3 2 4 5" xfId="24414"/>
    <cellStyle name="Percent 3 2 3 2 4 5 2" xfId="24415"/>
    <cellStyle name="Percent 3 2 3 2 4 5 3" xfId="24416"/>
    <cellStyle name="Percent 3 2 3 2 4 5 4" xfId="24417"/>
    <cellStyle name="Percent 3 2 3 2 4 6" xfId="24418"/>
    <cellStyle name="Percent 3 2 3 2 4 7" xfId="24419"/>
    <cellStyle name="Percent 3 2 3 2 4 8" xfId="24420"/>
    <cellStyle name="Percent 3 2 3 2 5" xfId="24421"/>
    <cellStyle name="Percent 3 2 3 2 5 2" xfId="24422"/>
    <cellStyle name="Percent 3 2 3 2 5 2 2" xfId="24423"/>
    <cellStyle name="Percent 3 2 3 2 5 2 2 2" xfId="24424"/>
    <cellStyle name="Percent 3 2 3 2 5 2 2 3" xfId="24425"/>
    <cellStyle name="Percent 3 2 3 2 5 2 2 4" xfId="24426"/>
    <cellStyle name="Percent 3 2 3 2 5 2 3" xfId="24427"/>
    <cellStyle name="Percent 3 2 3 2 5 2 3 2" xfId="24428"/>
    <cellStyle name="Percent 3 2 3 2 5 2 3 3" xfId="24429"/>
    <cellStyle name="Percent 3 2 3 2 5 2 3 4" xfId="24430"/>
    <cellStyle name="Percent 3 2 3 2 5 2 4" xfId="24431"/>
    <cellStyle name="Percent 3 2 3 2 5 2 5" xfId="24432"/>
    <cellStyle name="Percent 3 2 3 2 5 2 6" xfId="24433"/>
    <cellStyle name="Percent 3 2 3 2 5 3" xfId="24434"/>
    <cellStyle name="Percent 3 2 3 2 5 3 2" xfId="24435"/>
    <cellStyle name="Percent 3 2 3 2 5 3 2 2" xfId="24436"/>
    <cellStyle name="Percent 3 2 3 2 5 3 2 3" xfId="24437"/>
    <cellStyle name="Percent 3 2 3 2 5 3 2 4" xfId="24438"/>
    <cellStyle name="Percent 3 2 3 2 5 3 3" xfId="24439"/>
    <cellStyle name="Percent 3 2 3 2 5 3 3 2" xfId="24440"/>
    <cellStyle name="Percent 3 2 3 2 5 3 3 3" xfId="24441"/>
    <cellStyle name="Percent 3 2 3 2 5 3 3 4" xfId="24442"/>
    <cellStyle name="Percent 3 2 3 2 5 3 4" xfId="24443"/>
    <cellStyle name="Percent 3 2 3 2 5 3 5" xfId="24444"/>
    <cellStyle name="Percent 3 2 3 2 5 3 6" xfId="24445"/>
    <cellStyle name="Percent 3 2 3 2 5 4" xfId="24446"/>
    <cellStyle name="Percent 3 2 3 2 5 4 2" xfId="24447"/>
    <cellStyle name="Percent 3 2 3 2 5 4 3" xfId="24448"/>
    <cellStyle name="Percent 3 2 3 2 5 4 4" xfId="24449"/>
    <cellStyle name="Percent 3 2 3 2 5 5" xfId="24450"/>
    <cellStyle name="Percent 3 2 3 2 5 5 2" xfId="24451"/>
    <cellStyle name="Percent 3 2 3 2 5 5 3" xfId="24452"/>
    <cellStyle name="Percent 3 2 3 2 5 5 4" xfId="24453"/>
    <cellStyle name="Percent 3 2 3 2 5 6" xfId="24454"/>
    <cellStyle name="Percent 3 2 3 2 5 7" xfId="24455"/>
    <cellStyle name="Percent 3 2 3 2 5 8" xfId="24456"/>
    <cellStyle name="Percent 3 2 3 2 6" xfId="24457"/>
    <cellStyle name="Percent 3 2 3 2 6 2" xfId="24458"/>
    <cellStyle name="Percent 3 2 3 2 6 2 2" xfId="24459"/>
    <cellStyle name="Percent 3 2 3 2 6 2 3" xfId="24460"/>
    <cellStyle name="Percent 3 2 3 2 6 2 4" xfId="24461"/>
    <cellStyle name="Percent 3 2 3 2 6 3" xfId="24462"/>
    <cellStyle name="Percent 3 2 3 2 6 3 2" xfId="24463"/>
    <cellStyle name="Percent 3 2 3 2 6 3 3" xfId="24464"/>
    <cellStyle name="Percent 3 2 3 2 6 3 4" xfId="24465"/>
    <cellStyle name="Percent 3 2 3 2 6 4" xfId="24466"/>
    <cellStyle name="Percent 3 2 3 2 6 5" xfId="24467"/>
    <cellStyle name="Percent 3 2 3 2 6 6" xfId="24468"/>
    <cellStyle name="Percent 3 2 3 2 7" xfId="24469"/>
    <cellStyle name="Percent 3 2 3 2 7 2" xfId="24470"/>
    <cellStyle name="Percent 3 2 3 2 7 2 2" xfId="24471"/>
    <cellStyle name="Percent 3 2 3 2 7 2 3" xfId="24472"/>
    <cellStyle name="Percent 3 2 3 2 7 2 4" xfId="24473"/>
    <cellStyle name="Percent 3 2 3 2 7 3" xfId="24474"/>
    <cellStyle name="Percent 3 2 3 2 7 3 2" xfId="24475"/>
    <cellStyle name="Percent 3 2 3 2 7 3 3" xfId="24476"/>
    <cellStyle name="Percent 3 2 3 2 7 3 4" xfId="24477"/>
    <cellStyle name="Percent 3 2 3 2 7 4" xfId="24478"/>
    <cellStyle name="Percent 3 2 3 2 7 5" xfId="24479"/>
    <cellStyle name="Percent 3 2 3 2 7 6" xfId="24480"/>
    <cellStyle name="Percent 3 2 3 2 8" xfId="24481"/>
    <cellStyle name="Percent 3 2 3 2 8 2" xfId="24482"/>
    <cellStyle name="Percent 3 2 3 2 8 3" xfId="24483"/>
    <cellStyle name="Percent 3 2 3 2 8 4" xfId="24484"/>
    <cellStyle name="Percent 3 2 3 2 9" xfId="24485"/>
    <cellStyle name="Percent 3 2 3 2 9 2" xfId="24486"/>
    <cellStyle name="Percent 3 2 3 2 9 3" xfId="24487"/>
    <cellStyle name="Percent 3 2 3 2 9 4" xfId="24488"/>
    <cellStyle name="Percent 3 2 3 3" xfId="24489"/>
    <cellStyle name="Percent 3 2 3 3 10" xfId="24490"/>
    <cellStyle name="Percent 3 2 3 3 2" xfId="24491"/>
    <cellStyle name="Percent 3 2 3 3 2 2" xfId="24492"/>
    <cellStyle name="Percent 3 2 3 3 2 2 2" xfId="24493"/>
    <cellStyle name="Percent 3 2 3 3 2 2 2 2" xfId="24494"/>
    <cellStyle name="Percent 3 2 3 3 2 2 2 3" xfId="24495"/>
    <cellStyle name="Percent 3 2 3 3 2 2 2 4" xfId="24496"/>
    <cellStyle name="Percent 3 2 3 3 2 2 3" xfId="24497"/>
    <cellStyle name="Percent 3 2 3 3 2 2 3 2" xfId="24498"/>
    <cellStyle name="Percent 3 2 3 3 2 2 3 3" xfId="24499"/>
    <cellStyle name="Percent 3 2 3 3 2 2 3 4" xfId="24500"/>
    <cellStyle name="Percent 3 2 3 3 2 2 4" xfId="24501"/>
    <cellStyle name="Percent 3 2 3 3 2 2 5" xfId="24502"/>
    <cellStyle name="Percent 3 2 3 3 2 2 6" xfId="24503"/>
    <cellStyle name="Percent 3 2 3 3 2 3" xfId="24504"/>
    <cellStyle name="Percent 3 2 3 3 2 3 2" xfId="24505"/>
    <cellStyle name="Percent 3 2 3 3 2 3 2 2" xfId="24506"/>
    <cellStyle name="Percent 3 2 3 3 2 3 2 3" xfId="24507"/>
    <cellStyle name="Percent 3 2 3 3 2 3 2 4" xfId="24508"/>
    <cellStyle name="Percent 3 2 3 3 2 3 3" xfId="24509"/>
    <cellStyle name="Percent 3 2 3 3 2 3 3 2" xfId="24510"/>
    <cellStyle name="Percent 3 2 3 3 2 3 3 3" xfId="24511"/>
    <cellStyle name="Percent 3 2 3 3 2 3 3 4" xfId="24512"/>
    <cellStyle name="Percent 3 2 3 3 2 3 4" xfId="24513"/>
    <cellStyle name="Percent 3 2 3 3 2 3 5" xfId="24514"/>
    <cellStyle name="Percent 3 2 3 3 2 3 6" xfId="24515"/>
    <cellStyle name="Percent 3 2 3 3 2 4" xfId="24516"/>
    <cellStyle name="Percent 3 2 3 3 2 4 2" xfId="24517"/>
    <cellStyle name="Percent 3 2 3 3 2 4 3" xfId="24518"/>
    <cellStyle name="Percent 3 2 3 3 2 4 4" xfId="24519"/>
    <cellStyle name="Percent 3 2 3 3 2 5" xfId="24520"/>
    <cellStyle name="Percent 3 2 3 3 2 5 2" xfId="24521"/>
    <cellStyle name="Percent 3 2 3 3 2 5 3" xfId="24522"/>
    <cellStyle name="Percent 3 2 3 3 2 5 4" xfId="24523"/>
    <cellStyle name="Percent 3 2 3 3 2 6" xfId="24524"/>
    <cellStyle name="Percent 3 2 3 3 2 7" xfId="24525"/>
    <cellStyle name="Percent 3 2 3 3 2 8" xfId="24526"/>
    <cellStyle name="Percent 3 2 3 3 3" xfId="24527"/>
    <cellStyle name="Percent 3 2 3 3 3 2" xfId="24528"/>
    <cellStyle name="Percent 3 2 3 3 3 2 2" xfId="24529"/>
    <cellStyle name="Percent 3 2 3 3 3 2 2 2" xfId="24530"/>
    <cellStyle name="Percent 3 2 3 3 3 2 2 3" xfId="24531"/>
    <cellStyle name="Percent 3 2 3 3 3 2 2 4" xfId="24532"/>
    <cellStyle name="Percent 3 2 3 3 3 2 3" xfId="24533"/>
    <cellStyle name="Percent 3 2 3 3 3 2 3 2" xfId="24534"/>
    <cellStyle name="Percent 3 2 3 3 3 2 3 3" xfId="24535"/>
    <cellStyle name="Percent 3 2 3 3 3 2 3 4" xfId="24536"/>
    <cellStyle name="Percent 3 2 3 3 3 2 4" xfId="24537"/>
    <cellStyle name="Percent 3 2 3 3 3 2 5" xfId="24538"/>
    <cellStyle name="Percent 3 2 3 3 3 2 6" xfId="24539"/>
    <cellStyle name="Percent 3 2 3 3 3 3" xfId="24540"/>
    <cellStyle name="Percent 3 2 3 3 3 3 2" xfId="24541"/>
    <cellStyle name="Percent 3 2 3 3 3 3 2 2" xfId="24542"/>
    <cellStyle name="Percent 3 2 3 3 3 3 2 3" xfId="24543"/>
    <cellStyle name="Percent 3 2 3 3 3 3 2 4" xfId="24544"/>
    <cellStyle name="Percent 3 2 3 3 3 3 3" xfId="24545"/>
    <cellStyle name="Percent 3 2 3 3 3 3 3 2" xfId="24546"/>
    <cellStyle name="Percent 3 2 3 3 3 3 3 3" xfId="24547"/>
    <cellStyle name="Percent 3 2 3 3 3 3 3 4" xfId="24548"/>
    <cellStyle name="Percent 3 2 3 3 3 3 4" xfId="24549"/>
    <cellStyle name="Percent 3 2 3 3 3 3 5" xfId="24550"/>
    <cellStyle name="Percent 3 2 3 3 3 3 6" xfId="24551"/>
    <cellStyle name="Percent 3 2 3 3 3 4" xfId="24552"/>
    <cellStyle name="Percent 3 2 3 3 3 4 2" xfId="24553"/>
    <cellStyle name="Percent 3 2 3 3 3 4 3" xfId="24554"/>
    <cellStyle name="Percent 3 2 3 3 3 4 4" xfId="24555"/>
    <cellStyle name="Percent 3 2 3 3 3 5" xfId="24556"/>
    <cellStyle name="Percent 3 2 3 3 3 5 2" xfId="24557"/>
    <cellStyle name="Percent 3 2 3 3 3 5 3" xfId="24558"/>
    <cellStyle name="Percent 3 2 3 3 3 5 4" xfId="24559"/>
    <cellStyle name="Percent 3 2 3 3 3 6" xfId="24560"/>
    <cellStyle name="Percent 3 2 3 3 3 7" xfId="24561"/>
    <cellStyle name="Percent 3 2 3 3 3 8" xfId="24562"/>
    <cellStyle name="Percent 3 2 3 3 4" xfId="24563"/>
    <cellStyle name="Percent 3 2 3 3 4 2" xfId="24564"/>
    <cellStyle name="Percent 3 2 3 3 4 2 2" xfId="24565"/>
    <cellStyle name="Percent 3 2 3 3 4 2 3" xfId="24566"/>
    <cellStyle name="Percent 3 2 3 3 4 2 4" xfId="24567"/>
    <cellStyle name="Percent 3 2 3 3 4 3" xfId="24568"/>
    <cellStyle name="Percent 3 2 3 3 4 3 2" xfId="24569"/>
    <cellStyle name="Percent 3 2 3 3 4 3 3" xfId="24570"/>
    <cellStyle name="Percent 3 2 3 3 4 3 4" xfId="24571"/>
    <cellStyle name="Percent 3 2 3 3 4 4" xfId="24572"/>
    <cellStyle name="Percent 3 2 3 3 4 5" xfId="24573"/>
    <cellStyle name="Percent 3 2 3 3 4 6" xfId="24574"/>
    <cellStyle name="Percent 3 2 3 3 5" xfId="24575"/>
    <cellStyle name="Percent 3 2 3 3 5 2" xfId="24576"/>
    <cellStyle name="Percent 3 2 3 3 5 2 2" xfId="24577"/>
    <cellStyle name="Percent 3 2 3 3 5 2 3" xfId="24578"/>
    <cellStyle name="Percent 3 2 3 3 5 2 4" xfId="24579"/>
    <cellStyle name="Percent 3 2 3 3 5 3" xfId="24580"/>
    <cellStyle name="Percent 3 2 3 3 5 3 2" xfId="24581"/>
    <cellStyle name="Percent 3 2 3 3 5 3 3" xfId="24582"/>
    <cellStyle name="Percent 3 2 3 3 5 3 4" xfId="24583"/>
    <cellStyle name="Percent 3 2 3 3 5 4" xfId="24584"/>
    <cellStyle name="Percent 3 2 3 3 5 5" xfId="24585"/>
    <cellStyle name="Percent 3 2 3 3 5 6" xfId="24586"/>
    <cellStyle name="Percent 3 2 3 3 6" xfId="24587"/>
    <cellStyle name="Percent 3 2 3 3 6 2" xfId="24588"/>
    <cellStyle name="Percent 3 2 3 3 6 3" xfId="24589"/>
    <cellStyle name="Percent 3 2 3 3 6 4" xfId="24590"/>
    <cellStyle name="Percent 3 2 3 3 7" xfId="24591"/>
    <cellStyle name="Percent 3 2 3 3 7 2" xfId="24592"/>
    <cellStyle name="Percent 3 2 3 3 7 3" xfId="24593"/>
    <cellStyle name="Percent 3 2 3 3 7 4" xfId="24594"/>
    <cellStyle name="Percent 3 2 3 3 8" xfId="24595"/>
    <cellStyle name="Percent 3 2 3 3 9" xfId="24596"/>
    <cellStyle name="Percent 3 2 3 4" xfId="24597"/>
    <cellStyle name="Percent 3 2 3 4 2" xfId="24598"/>
    <cellStyle name="Percent 3 2 3 4 2 2" xfId="24599"/>
    <cellStyle name="Percent 3 2 3 4 2 2 2" xfId="24600"/>
    <cellStyle name="Percent 3 2 3 4 2 2 3" xfId="24601"/>
    <cellStyle name="Percent 3 2 3 4 2 2 4" xfId="24602"/>
    <cellStyle name="Percent 3 2 3 4 2 3" xfId="24603"/>
    <cellStyle name="Percent 3 2 3 4 2 3 2" xfId="24604"/>
    <cellStyle name="Percent 3 2 3 4 2 3 3" xfId="24605"/>
    <cellStyle name="Percent 3 2 3 4 2 3 4" xfId="24606"/>
    <cellStyle name="Percent 3 2 3 4 2 4" xfId="24607"/>
    <cellStyle name="Percent 3 2 3 4 2 5" xfId="24608"/>
    <cellStyle name="Percent 3 2 3 4 2 6" xfId="24609"/>
    <cellStyle name="Percent 3 2 3 4 3" xfId="24610"/>
    <cellStyle name="Percent 3 2 3 4 3 2" xfId="24611"/>
    <cellStyle name="Percent 3 2 3 4 3 2 2" xfId="24612"/>
    <cellStyle name="Percent 3 2 3 4 3 2 3" xfId="24613"/>
    <cellStyle name="Percent 3 2 3 4 3 2 4" xfId="24614"/>
    <cellStyle name="Percent 3 2 3 4 3 3" xfId="24615"/>
    <cellStyle name="Percent 3 2 3 4 3 3 2" xfId="24616"/>
    <cellStyle name="Percent 3 2 3 4 3 3 3" xfId="24617"/>
    <cellStyle name="Percent 3 2 3 4 3 3 4" xfId="24618"/>
    <cellStyle name="Percent 3 2 3 4 3 4" xfId="24619"/>
    <cellStyle name="Percent 3 2 3 4 3 5" xfId="24620"/>
    <cellStyle name="Percent 3 2 3 4 3 6" xfId="24621"/>
    <cellStyle name="Percent 3 2 3 4 4" xfId="24622"/>
    <cellStyle name="Percent 3 2 3 4 4 2" xfId="24623"/>
    <cellStyle name="Percent 3 2 3 4 4 3" xfId="24624"/>
    <cellStyle name="Percent 3 2 3 4 4 4" xfId="24625"/>
    <cellStyle name="Percent 3 2 3 4 5" xfId="24626"/>
    <cellStyle name="Percent 3 2 3 4 5 2" xfId="24627"/>
    <cellStyle name="Percent 3 2 3 4 5 3" xfId="24628"/>
    <cellStyle name="Percent 3 2 3 4 5 4" xfId="24629"/>
    <cellStyle name="Percent 3 2 3 4 6" xfId="24630"/>
    <cellStyle name="Percent 3 2 3 4 7" xfId="24631"/>
    <cellStyle name="Percent 3 2 3 4 8" xfId="24632"/>
    <cellStyle name="Percent 3 2 3 5" xfId="24633"/>
    <cellStyle name="Percent 3 2 3 5 2" xfId="24634"/>
    <cellStyle name="Percent 3 2 3 5 2 2" xfId="24635"/>
    <cellStyle name="Percent 3 2 3 5 2 2 2" xfId="24636"/>
    <cellStyle name="Percent 3 2 3 5 2 2 3" xfId="24637"/>
    <cellStyle name="Percent 3 2 3 5 2 2 4" xfId="24638"/>
    <cellStyle name="Percent 3 2 3 5 2 3" xfId="24639"/>
    <cellStyle name="Percent 3 2 3 5 2 3 2" xfId="24640"/>
    <cellStyle name="Percent 3 2 3 5 2 3 3" xfId="24641"/>
    <cellStyle name="Percent 3 2 3 5 2 3 4" xfId="24642"/>
    <cellStyle name="Percent 3 2 3 5 2 4" xfId="24643"/>
    <cellStyle name="Percent 3 2 3 5 2 5" xfId="24644"/>
    <cellStyle name="Percent 3 2 3 5 2 6" xfId="24645"/>
    <cellStyle name="Percent 3 2 3 5 3" xfId="24646"/>
    <cellStyle name="Percent 3 2 3 5 3 2" xfId="24647"/>
    <cellStyle name="Percent 3 2 3 5 3 2 2" xfId="24648"/>
    <cellStyle name="Percent 3 2 3 5 3 2 3" xfId="24649"/>
    <cellStyle name="Percent 3 2 3 5 3 2 4" xfId="24650"/>
    <cellStyle name="Percent 3 2 3 5 3 3" xfId="24651"/>
    <cellStyle name="Percent 3 2 3 5 3 3 2" xfId="24652"/>
    <cellStyle name="Percent 3 2 3 5 3 3 3" xfId="24653"/>
    <cellStyle name="Percent 3 2 3 5 3 3 4" xfId="24654"/>
    <cellStyle name="Percent 3 2 3 5 3 4" xfId="24655"/>
    <cellStyle name="Percent 3 2 3 5 3 5" xfId="24656"/>
    <cellStyle name="Percent 3 2 3 5 3 6" xfId="24657"/>
    <cellStyle name="Percent 3 2 3 5 4" xfId="24658"/>
    <cellStyle name="Percent 3 2 3 5 4 2" xfId="24659"/>
    <cellStyle name="Percent 3 2 3 5 4 3" xfId="24660"/>
    <cellStyle name="Percent 3 2 3 5 4 4" xfId="24661"/>
    <cellStyle name="Percent 3 2 3 5 5" xfId="24662"/>
    <cellStyle name="Percent 3 2 3 5 5 2" xfId="24663"/>
    <cellStyle name="Percent 3 2 3 5 5 3" xfId="24664"/>
    <cellStyle name="Percent 3 2 3 5 5 4" xfId="24665"/>
    <cellStyle name="Percent 3 2 3 5 6" xfId="24666"/>
    <cellStyle name="Percent 3 2 3 5 7" xfId="24667"/>
    <cellStyle name="Percent 3 2 3 5 8" xfId="24668"/>
    <cellStyle name="Percent 3 2 3 6" xfId="24669"/>
    <cellStyle name="Percent 3 2 3 6 2" xfId="24670"/>
    <cellStyle name="Percent 3 2 3 6 2 2" xfId="24671"/>
    <cellStyle name="Percent 3 2 3 6 2 2 2" xfId="24672"/>
    <cellStyle name="Percent 3 2 3 6 2 2 3" xfId="24673"/>
    <cellStyle name="Percent 3 2 3 6 2 2 4" xfId="24674"/>
    <cellStyle name="Percent 3 2 3 6 2 3" xfId="24675"/>
    <cellStyle name="Percent 3 2 3 6 2 3 2" xfId="24676"/>
    <cellStyle name="Percent 3 2 3 6 2 3 3" xfId="24677"/>
    <cellStyle name="Percent 3 2 3 6 2 3 4" xfId="24678"/>
    <cellStyle name="Percent 3 2 3 6 2 4" xfId="24679"/>
    <cellStyle name="Percent 3 2 3 6 2 5" xfId="24680"/>
    <cellStyle name="Percent 3 2 3 6 2 6" xfId="24681"/>
    <cellStyle name="Percent 3 2 3 6 3" xfId="24682"/>
    <cellStyle name="Percent 3 2 3 6 3 2" xfId="24683"/>
    <cellStyle name="Percent 3 2 3 6 3 2 2" xfId="24684"/>
    <cellStyle name="Percent 3 2 3 6 3 2 3" xfId="24685"/>
    <cellStyle name="Percent 3 2 3 6 3 2 4" xfId="24686"/>
    <cellStyle name="Percent 3 2 3 6 3 3" xfId="24687"/>
    <cellStyle name="Percent 3 2 3 6 3 3 2" xfId="24688"/>
    <cellStyle name="Percent 3 2 3 6 3 3 3" xfId="24689"/>
    <cellStyle name="Percent 3 2 3 6 3 3 4" xfId="24690"/>
    <cellStyle name="Percent 3 2 3 6 3 4" xfId="24691"/>
    <cellStyle name="Percent 3 2 3 6 3 5" xfId="24692"/>
    <cellStyle name="Percent 3 2 3 6 3 6" xfId="24693"/>
    <cellStyle name="Percent 3 2 3 6 4" xfId="24694"/>
    <cellStyle name="Percent 3 2 3 6 4 2" xfId="24695"/>
    <cellStyle name="Percent 3 2 3 6 4 3" xfId="24696"/>
    <cellStyle name="Percent 3 2 3 6 4 4" xfId="24697"/>
    <cellStyle name="Percent 3 2 3 6 5" xfId="24698"/>
    <cellStyle name="Percent 3 2 3 6 5 2" xfId="24699"/>
    <cellStyle name="Percent 3 2 3 6 5 3" xfId="24700"/>
    <cellStyle name="Percent 3 2 3 6 5 4" xfId="24701"/>
    <cellStyle name="Percent 3 2 3 6 6" xfId="24702"/>
    <cellStyle name="Percent 3 2 3 6 7" xfId="24703"/>
    <cellStyle name="Percent 3 2 3 6 8" xfId="24704"/>
    <cellStyle name="Percent 3 2 3 7" xfId="24705"/>
    <cellStyle name="Percent 3 2 3 7 2" xfId="24706"/>
    <cellStyle name="Percent 3 2 3 7 2 2" xfId="24707"/>
    <cellStyle name="Percent 3 2 3 7 2 3" xfId="24708"/>
    <cellStyle name="Percent 3 2 3 7 2 4" xfId="24709"/>
    <cellStyle name="Percent 3 2 3 7 3" xfId="24710"/>
    <cellStyle name="Percent 3 2 3 7 3 2" xfId="24711"/>
    <cellStyle name="Percent 3 2 3 7 3 3" xfId="24712"/>
    <cellStyle name="Percent 3 2 3 7 3 4" xfId="24713"/>
    <cellStyle name="Percent 3 2 3 7 4" xfId="24714"/>
    <cellStyle name="Percent 3 2 3 7 5" xfId="24715"/>
    <cellStyle name="Percent 3 2 3 7 6" xfId="24716"/>
    <cellStyle name="Percent 3 2 3 8" xfId="24717"/>
    <cellStyle name="Percent 3 2 3 8 2" xfId="24718"/>
    <cellStyle name="Percent 3 2 3 8 2 2" xfId="24719"/>
    <cellStyle name="Percent 3 2 3 8 2 3" xfId="24720"/>
    <cellStyle name="Percent 3 2 3 8 2 4" xfId="24721"/>
    <cellStyle name="Percent 3 2 3 8 3" xfId="24722"/>
    <cellStyle name="Percent 3 2 3 8 3 2" xfId="24723"/>
    <cellStyle name="Percent 3 2 3 8 3 3" xfId="24724"/>
    <cellStyle name="Percent 3 2 3 8 3 4" xfId="24725"/>
    <cellStyle name="Percent 3 2 3 8 4" xfId="24726"/>
    <cellStyle name="Percent 3 2 3 8 5" xfId="24727"/>
    <cellStyle name="Percent 3 2 3 8 6" xfId="24728"/>
    <cellStyle name="Percent 3 2 3 9" xfId="24729"/>
    <cellStyle name="Percent 3 2 3 9 2" xfId="24730"/>
    <cellStyle name="Percent 3 2 3 9 3" xfId="24731"/>
    <cellStyle name="Percent 3 2 3 9 4" xfId="24732"/>
    <cellStyle name="Percent 3 2 4" xfId="24733"/>
    <cellStyle name="Percent 3 2 4 10" xfId="24734"/>
    <cellStyle name="Percent 3 2 4 11" xfId="24735"/>
    <cellStyle name="Percent 3 2 4 12" xfId="24736"/>
    <cellStyle name="Percent 3 2 4 2" xfId="24737"/>
    <cellStyle name="Percent 3 2 4 2 10" xfId="24738"/>
    <cellStyle name="Percent 3 2 4 2 2" xfId="24739"/>
    <cellStyle name="Percent 3 2 4 2 2 2" xfId="24740"/>
    <cellStyle name="Percent 3 2 4 2 2 2 2" xfId="24741"/>
    <cellStyle name="Percent 3 2 4 2 2 2 2 2" xfId="24742"/>
    <cellStyle name="Percent 3 2 4 2 2 2 2 3" xfId="24743"/>
    <cellStyle name="Percent 3 2 4 2 2 2 2 4" xfId="24744"/>
    <cellStyle name="Percent 3 2 4 2 2 2 3" xfId="24745"/>
    <cellStyle name="Percent 3 2 4 2 2 2 3 2" xfId="24746"/>
    <cellStyle name="Percent 3 2 4 2 2 2 3 3" xfId="24747"/>
    <cellStyle name="Percent 3 2 4 2 2 2 3 4" xfId="24748"/>
    <cellStyle name="Percent 3 2 4 2 2 2 4" xfId="24749"/>
    <cellStyle name="Percent 3 2 4 2 2 2 5" xfId="24750"/>
    <cellStyle name="Percent 3 2 4 2 2 2 6" xfId="24751"/>
    <cellStyle name="Percent 3 2 4 2 2 3" xfId="24752"/>
    <cellStyle name="Percent 3 2 4 2 2 3 2" xfId="24753"/>
    <cellStyle name="Percent 3 2 4 2 2 3 2 2" xfId="24754"/>
    <cellStyle name="Percent 3 2 4 2 2 3 2 3" xfId="24755"/>
    <cellStyle name="Percent 3 2 4 2 2 3 2 4" xfId="24756"/>
    <cellStyle name="Percent 3 2 4 2 2 3 3" xfId="24757"/>
    <cellStyle name="Percent 3 2 4 2 2 3 3 2" xfId="24758"/>
    <cellStyle name="Percent 3 2 4 2 2 3 3 3" xfId="24759"/>
    <cellStyle name="Percent 3 2 4 2 2 3 3 4" xfId="24760"/>
    <cellStyle name="Percent 3 2 4 2 2 3 4" xfId="24761"/>
    <cellStyle name="Percent 3 2 4 2 2 3 5" xfId="24762"/>
    <cellStyle name="Percent 3 2 4 2 2 3 6" xfId="24763"/>
    <cellStyle name="Percent 3 2 4 2 2 4" xfId="24764"/>
    <cellStyle name="Percent 3 2 4 2 2 4 2" xfId="24765"/>
    <cellStyle name="Percent 3 2 4 2 2 4 3" xfId="24766"/>
    <cellStyle name="Percent 3 2 4 2 2 4 4" xfId="24767"/>
    <cellStyle name="Percent 3 2 4 2 2 5" xfId="24768"/>
    <cellStyle name="Percent 3 2 4 2 2 5 2" xfId="24769"/>
    <cellStyle name="Percent 3 2 4 2 2 5 3" xfId="24770"/>
    <cellStyle name="Percent 3 2 4 2 2 5 4" xfId="24771"/>
    <cellStyle name="Percent 3 2 4 2 2 6" xfId="24772"/>
    <cellStyle name="Percent 3 2 4 2 2 7" xfId="24773"/>
    <cellStyle name="Percent 3 2 4 2 2 8" xfId="24774"/>
    <cellStyle name="Percent 3 2 4 2 3" xfId="24775"/>
    <cellStyle name="Percent 3 2 4 2 3 2" xfId="24776"/>
    <cellStyle name="Percent 3 2 4 2 3 2 2" xfId="24777"/>
    <cellStyle name="Percent 3 2 4 2 3 2 2 2" xfId="24778"/>
    <cellStyle name="Percent 3 2 4 2 3 2 2 3" xfId="24779"/>
    <cellStyle name="Percent 3 2 4 2 3 2 2 4" xfId="24780"/>
    <cellStyle name="Percent 3 2 4 2 3 2 3" xfId="24781"/>
    <cellStyle name="Percent 3 2 4 2 3 2 3 2" xfId="24782"/>
    <cellStyle name="Percent 3 2 4 2 3 2 3 3" xfId="24783"/>
    <cellStyle name="Percent 3 2 4 2 3 2 3 4" xfId="24784"/>
    <cellStyle name="Percent 3 2 4 2 3 2 4" xfId="24785"/>
    <cellStyle name="Percent 3 2 4 2 3 2 5" xfId="24786"/>
    <cellStyle name="Percent 3 2 4 2 3 2 6" xfId="24787"/>
    <cellStyle name="Percent 3 2 4 2 3 3" xfId="24788"/>
    <cellStyle name="Percent 3 2 4 2 3 3 2" xfId="24789"/>
    <cellStyle name="Percent 3 2 4 2 3 3 2 2" xfId="24790"/>
    <cellStyle name="Percent 3 2 4 2 3 3 2 3" xfId="24791"/>
    <cellStyle name="Percent 3 2 4 2 3 3 2 4" xfId="24792"/>
    <cellStyle name="Percent 3 2 4 2 3 3 3" xfId="24793"/>
    <cellStyle name="Percent 3 2 4 2 3 3 3 2" xfId="24794"/>
    <cellStyle name="Percent 3 2 4 2 3 3 3 3" xfId="24795"/>
    <cellStyle name="Percent 3 2 4 2 3 3 3 4" xfId="24796"/>
    <cellStyle name="Percent 3 2 4 2 3 3 4" xfId="24797"/>
    <cellStyle name="Percent 3 2 4 2 3 3 5" xfId="24798"/>
    <cellStyle name="Percent 3 2 4 2 3 3 6" xfId="24799"/>
    <cellStyle name="Percent 3 2 4 2 3 4" xfId="24800"/>
    <cellStyle name="Percent 3 2 4 2 3 4 2" xfId="24801"/>
    <cellStyle name="Percent 3 2 4 2 3 4 3" xfId="24802"/>
    <cellStyle name="Percent 3 2 4 2 3 4 4" xfId="24803"/>
    <cellStyle name="Percent 3 2 4 2 3 5" xfId="24804"/>
    <cellStyle name="Percent 3 2 4 2 3 5 2" xfId="24805"/>
    <cellStyle name="Percent 3 2 4 2 3 5 3" xfId="24806"/>
    <cellStyle name="Percent 3 2 4 2 3 5 4" xfId="24807"/>
    <cellStyle name="Percent 3 2 4 2 3 6" xfId="24808"/>
    <cellStyle name="Percent 3 2 4 2 3 7" xfId="24809"/>
    <cellStyle name="Percent 3 2 4 2 3 8" xfId="24810"/>
    <cellStyle name="Percent 3 2 4 2 4" xfId="24811"/>
    <cellStyle name="Percent 3 2 4 2 4 2" xfId="24812"/>
    <cellStyle name="Percent 3 2 4 2 4 2 2" xfId="24813"/>
    <cellStyle name="Percent 3 2 4 2 4 2 3" xfId="24814"/>
    <cellStyle name="Percent 3 2 4 2 4 2 4" xfId="24815"/>
    <cellStyle name="Percent 3 2 4 2 4 3" xfId="24816"/>
    <cellStyle name="Percent 3 2 4 2 4 3 2" xfId="24817"/>
    <cellStyle name="Percent 3 2 4 2 4 3 3" xfId="24818"/>
    <cellStyle name="Percent 3 2 4 2 4 3 4" xfId="24819"/>
    <cellStyle name="Percent 3 2 4 2 4 4" xfId="24820"/>
    <cellStyle name="Percent 3 2 4 2 4 5" xfId="24821"/>
    <cellStyle name="Percent 3 2 4 2 4 6" xfId="24822"/>
    <cellStyle name="Percent 3 2 4 2 5" xfId="24823"/>
    <cellStyle name="Percent 3 2 4 2 5 2" xfId="24824"/>
    <cellStyle name="Percent 3 2 4 2 5 2 2" xfId="24825"/>
    <cellStyle name="Percent 3 2 4 2 5 2 3" xfId="24826"/>
    <cellStyle name="Percent 3 2 4 2 5 2 4" xfId="24827"/>
    <cellStyle name="Percent 3 2 4 2 5 3" xfId="24828"/>
    <cellStyle name="Percent 3 2 4 2 5 3 2" xfId="24829"/>
    <cellStyle name="Percent 3 2 4 2 5 3 3" xfId="24830"/>
    <cellStyle name="Percent 3 2 4 2 5 3 4" xfId="24831"/>
    <cellStyle name="Percent 3 2 4 2 5 4" xfId="24832"/>
    <cellStyle name="Percent 3 2 4 2 5 5" xfId="24833"/>
    <cellStyle name="Percent 3 2 4 2 5 6" xfId="24834"/>
    <cellStyle name="Percent 3 2 4 2 6" xfId="24835"/>
    <cellStyle name="Percent 3 2 4 2 6 2" xfId="24836"/>
    <cellStyle name="Percent 3 2 4 2 6 3" xfId="24837"/>
    <cellStyle name="Percent 3 2 4 2 6 4" xfId="24838"/>
    <cellStyle name="Percent 3 2 4 2 7" xfId="24839"/>
    <cellStyle name="Percent 3 2 4 2 7 2" xfId="24840"/>
    <cellStyle name="Percent 3 2 4 2 7 3" xfId="24841"/>
    <cellStyle name="Percent 3 2 4 2 7 4" xfId="24842"/>
    <cellStyle name="Percent 3 2 4 2 8" xfId="24843"/>
    <cellStyle name="Percent 3 2 4 2 9" xfId="24844"/>
    <cellStyle name="Percent 3 2 4 3" xfId="24845"/>
    <cellStyle name="Percent 3 2 4 3 2" xfId="24846"/>
    <cellStyle name="Percent 3 2 4 3 2 2" xfId="24847"/>
    <cellStyle name="Percent 3 2 4 3 2 2 2" xfId="24848"/>
    <cellStyle name="Percent 3 2 4 3 2 2 3" xfId="24849"/>
    <cellStyle name="Percent 3 2 4 3 2 2 4" xfId="24850"/>
    <cellStyle name="Percent 3 2 4 3 2 3" xfId="24851"/>
    <cellStyle name="Percent 3 2 4 3 2 3 2" xfId="24852"/>
    <cellStyle name="Percent 3 2 4 3 2 3 3" xfId="24853"/>
    <cellStyle name="Percent 3 2 4 3 2 3 4" xfId="24854"/>
    <cellStyle name="Percent 3 2 4 3 2 4" xfId="24855"/>
    <cellStyle name="Percent 3 2 4 3 2 5" xfId="24856"/>
    <cellStyle name="Percent 3 2 4 3 2 6" xfId="24857"/>
    <cellStyle name="Percent 3 2 4 3 3" xfId="24858"/>
    <cellStyle name="Percent 3 2 4 3 3 2" xfId="24859"/>
    <cellStyle name="Percent 3 2 4 3 3 2 2" xfId="24860"/>
    <cellStyle name="Percent 3 2 4 3 3 2 3" xfId="24861"/>
    <cellStyle name="Percent 3 2 4 3 3 2 4" xfId="24862"/>
    <cellStyle name="Percent 3 2 4 3 3 3" xfId="24863"/>
    <cellStyle name="Percent 3 2 4 3 3 3 2" xfId="24864"/>
    <cellStyle name="Percent 3 2 4 3 3 3 3" xfId="24865"/>
    <cellStyle name="Percent 3 2 4 3 3 3 4" xfId="24866"/>
    <cellStyle name="Percent 3 2 4 3 3 4" xfId="24867"/>
    <cellStyle name="Percent 3 2 4 3 3 5" xfId="24868"/>
    <cellStyle name="Percent 3 2 4 3 3 6" xfId="24869"/>
    <cellStyle name="Percent 3 2 4 3 4" xfId="24870"/>
    <cellStyle name="Percent 3 2 4 3 4 2" xfId="24871"/>
    <cellStyle name="Percent 3 2 4 3 4 3" xfId="24872"/>
    <cellStyle name="Percent 3 2 4 3 4 4" xfId="24873"/>
    <cellStyle name="Percent 3 2 4 3 5" xfId="24874"/>
    <cellStyle name="Percent 3 2 4 3 5 2" xfId="24875"/>
    <cellStyle name="Percent 3 2 4 3 5 3" xfId="24876"/>
    <cellStyle name="Percent 3 2 4 3 5 4" xfId="24877"/>
    <cellStyle name="Percent 3 2 4 3 6" xfId="24878"/>
    <cellStyle name="Percent 3 2 4 3 7" xfId="24879"/>
    <cellStyle name="Percent 3 2 4 3 8" xfId="24880"/>
    <cellStyle name="Percent 3 2 4 4" xfId="24881"/>
    <cellStyle name="Percent 3 2 4 4 2" xfId="24882"/>
    <cellStyle name="Percent 3 2 4 4 2 2" xfId="24883"/>
    <cellStyle name="Percent 3 2 4 4 2 2 2" xfId="24884"/>
    <cellStyle name="Percent 3 2 4 4 2 2 3" xfId="24885"/>
    <cellStyle name="Percent 3 2 4 4 2 2 4" xfId="24886"/>
    <cellStyle name="Percent 3 2 4 4 2 3" xfId="24887"/>
    <cellStyle name="Percent 3 2 4 4 2 3 2" xfId="24888"/>
    <cellStyle name="Percent 3 2 4 4 2 3 3" xfId="24889"/>
    <cellStyle name="Percent 3 2 4 4 2 3 4" xfId="24890"/>
    <cellStyle name="Percent 3 2 4 4 2 4" xfId="24891"/>
    <cellStyle name="Percent 3 2 4 4 2 5" xfId="24892"/>
    <cellStyle name="Percent 3 2 4 4 2 6" xfId="24893"/>
    <cellStyle name="Percent 3 2 4 4 3" xfId="24894"/>
    <cellStyle name="Percent 3 2 4 4 3 2" xfId="24895"/>
    <cellStyle name="Percent 3 2 4 4 3 2 2" xfId="24896"/>
    <cellStyle name="Percent 3 2 4 4 3 2 3" xfId="24897"/>
    <cellStyle name="Percent 3 2 4 4 3 2 4" xfId="24898"/>
    <cellStyle name="Percent 3 2 4 4 3 3" xfId="24899"/>
    <cellStyle name="Percent 3 2 4 4 3 3 2" xfId="24900"/>
    <cellStyle name="Percent 3 2 4 4 3 3 3" xfId="24901"/>
    <cellStyle name="Percent 3 2 4 4 3 3 4" xfId="24902"/>
    <cellStyle name="Percent 3 2 4 4 3 4" xfId="24903"/>
    <cellStyle name="Percent 3 2 4 4 3 5" xfId="24904"/>
    <cellStyle name="Percent 3 2 4 4 3 6" xfId="24905"/>
    <cellStyle name="Percent 3 2 4 4 4" xfId="24906"/>
    <cellStyle name="Percent 3 2 4 4 4 2" xfId="24907"/>
    <cellStyle name="Percent 3 2 4 4 4 3" xfId="24908"/>
    <cellStyle name="Percent 3 2 4 4 4 4" xfId="24909"/>
    <cellStyle name="Percent 3 2 4 4 5" xfId="24910"/>
    <cellStyle name="Percent 3 2 4 4 5 2" xfId="24911"/>
    <cellStyle name="Percent 3 2 4 4 5 3" xfId="24912"/>
    <cellStyle name="Percent 3 2 4 4 5 4" xfId="24913"/>
    <cellStyle name="Percent 3 2 4 4 6" xfId="24914"/>
    <cellStyle name="Percent 3 2 4 4 7" xfId="24915"/>
    <cellStyle name="Percent 3 2 4 4 8" xfId="24916"/>
    <cellStyle name="Percent 3 2 4 5" xfId="24917"/>
    <cellStyle name="Percent 3 2 4 5 2" xfId="24918"/>
    <cellStyle name="Percent 3 2 4 5 2 2" xfId="24919"/>
    <cellStyle name="Percent 3 2 4 5 2 2 2" xfId="24920"/>
    <cellStyle name="Percent 3 2 4 5 2 2 3" xfId="24921"/>
    <cellStyle name="Percent 3 2 4 5 2 2 4" xfId="24922"/>
    <cellStyle name="Percent 3 2 4 5 2 3" xfId="24923"/>
    <cellStyle name="Percent 3 2 4 5 2 3 2" xfId="24924"/>
    <cellStyle name="Percent 3 2 4 5 2 3 3" xfId="24925"/>
    <cellStyle name="Percent 3 2 4 5 2 3 4" xfId="24926"/>
    <cellStyle name="Percent 3 2 4 5 2 4" xfId="24927"/>
    <cellStyle name="Percent 3 2 4 5 2 5" xfId="24928"/>
    <cellStyle name="Percent 3 2 4 5 2 6" xfId="24929"/>
    <cellStyle name="Percent 3 2 4 5 3" xfId="24930"/>
    <cellStyle name="Percent 3 2 4 5 3 2" xfId="24931"/>
    <cellStyle name="Percent 3 2 4 5 3 2 2" xfId="24932"/>
    <cellStyle name="Percent 3 2 4 5 3 2 3" xfId="24933"/>
    <cellStyle name="Percent 3 2 4 5 3 2 4" xfId="24934"/>
    <cellStyle name="Percent 3 2 4 5 3 3" xfId="24935"/>
    <cellStyle name="Percent 3 2 4 5 3 3 2" xfId="24936"/>
    <cellStyle name="Percent 3 2 4 5 3 3 3" xfId="24937"/>
    <cellStyle name="Percent 3 2 4 5 3 3 4" xfId="24938"/>
    <cellStyle name="Percent 3 2 4 5 3 4" xfId="24939"/>
    <cellStyle name="Percent 3 2 4 5 3 5" xfId="24940"/>
    <cellStyle name="Percent 3 2 4 5 3 6" xfId="24941"/>
    <cellStyle name="Percent 3 2 4 5 4" xfId="24942"/>
    <cellStyle name="Percent 3 2 4 5 4 2" xfId="24943"/>
    <cellStyle name="Percent 3 2 4 5 4 3" xfId="24944"/>
    <cellStyle name="Percent 3 2 4 5 4 4" xfId="24945"/>
    <cellStyle name="Percent 3 2 4 5 5" xfId="24946"/>
    <cellStyle name="Percent 3 2 4 5 5 2" xfId="24947"/>
    <cellStyle name="Percent 3 2 4 5 5 3" xfId="24948"/>
    <cellStyle name="Percent 3 2 4 5 5 4" xfId="24949"/>
    <cellStyle name="Percent 3 2 4 5 6" xfId="24950"/>
    <cellStyle name="Percent 3 2 4 5 7" xfId="24951"/>
    <cellStyle name="Percent 3 2 4 5 8" xfId="24952"/>
    <cellStyle name="Percent 3 2 4 6" xfId="24953"/>
    <cellStyle name="Percent 3 2 4 6 2" xfId="24954"/>
    <cellStyle name="Percent 3 2 4 6 2 2" xfId="24955"/>
    <cellStyle name="Percent 3 2 4 6 2 3" xfId="24956"/>
    <cellStyle name="Percent 3 2 4 6 2 4" xfId="24957"/>
    <cellStyle name="Percent 3 2 4 6 3" xfId="24958"/>
    <cellStyle name="Percent 3 2 4 6 3 2" xfId="24959"/>
    <cellStyle name="Percent 3 2 4 6 3 3" xfId="24960"/>
    <cellStyle name="Percent 3 2 4 6 3 4" xfId="24961"/>
    <cellStyle name="Percent 3 2 4 6 4" xfId="24962"/>
    <cellStyle name="Percent 3 2 4 6 5" xfId="24963"/>
    <cellStyle name="Percent 3 2 4 6 6" xfId="24964"/>
    <cellStyle name="Percent 3 2 4 7" xfId="24965"/>
    <cellStyle name="Percent 3 2 4 7 2" xfId="24966"/>
    <cellStyle name="Percent 3 2 4 7 2 2" xfId="24967"/>
    <cellStyle name="Percent 3 2 4 7 2 3" xfId="24968"/>
    <cellStyle name="Percent 3 2 4 7 2 4" xfId="24969"/>
    <cellStyle name="Percent 3 2 4 7 3" xfId="24970"/>
    <cellStyle name="Percent 3 2 4 7 3 2" xfId="24971"/>
    <cellStyle name="Percent 3 2 4 7 3 3" xfId="24972"/>
    <cellStyle name="Percent 3 2 4 7 3 4" xfId="24973"/>
    <cellStyle name="Percent 3 2 4 7 4" xfId="24974"/>
    <cellStyle name="Percent 3 2 4 7 5" xfId="24975"/>
    <cellStyle name="Percent 3 2 4 7 6" xfId="24976"/>
    <cellStyle name="Percent 3 2 4 8" xfId="24977"/>
    <cellStyle name="Percent 3 2 4 8 2" xfId="24978"/>
    <cellStyle name="Percent 3 2 4 8 3" xfId="24979"/>
    <cellStyle name="Percent 3 2 4 8 4" xfId="24980"/>
    <cellStyle name="Percent 3 2 4 9" xfId="24981"/>
    <cellStyle name="Percent 3 2 4 9 2" xfId="24982"/>
    <cellStyle name="Percent 3 2 4 9 3" xfId="24983"/>
    <cellStyle name="Percent 3 2 4 9 4" xfId="24984"/>
    <cellStyle name="Percent 3 2 5" xfId="24985"/>
    <cellStyle name="Percent 3 2 5 10" xfId="24986"/>
    <cellStyle name="Percent 3 2 5 2" xfId="24987"/>
    <cellStyle name="Percent 3 2 5 2 2" xfId="24988"/>
    <cellStyle name="Percent 3 2 5 2 2 2" xfId="24989"/>
    <cellStyle name="Percent 3 2 5 2 2 2 2" xfId="24990"/>
    <cellStyle name="Percent 3 2 5 2 2 2 3" xfId="24991"/>
    <cellStyle name="Percent 3 2 5 2 2 2 4" xfId="24992"/>
    <cellStyle name="Percent 3 2 5 2 2 3" xfId="24993"/>
    <cellStyle name="Percent 3 2 5 2 2 3 2" xfId="24994"/>
    <cellStyle name="Percent 3 2 5 2 2 3 3" xfId="24995"/>
    <cellStyle name="Percent 3 2 5 2 2 3 4" xfId="24996"/>
    <cellStyle name="Percent 3 2 5 2 2 4" xfId="24997"/>
    <cellStyle name="Percent 3 2 5 2 2 5" xfId="24998"/>
    <cellStyle name="Percent 3 2 5 2 2 6" xfId="24999"/>
    <cellStyle name="Percent 3 2 5 2 3" xfId="25000"/>
    <cellStyle name="Percent 3 2 5 2 3 2" xfId="25001"/>
    <cellStyle name="Percent 3 2 5 2 3 2 2" xfId="25002"/>
    <cellStyle name="Percent 3 2 5 2 3 2 3" xfId="25003"/>
    <cellStyle name="Percent 3 2 5 2 3 2 4" xfId="25004"/>
    <cellStyle name="Percent 3 2 5 2 3 3" xfId="25005"/>
    <cellStyle name="Percent 3 2 5 2 3 3 2" xfId="25006"/>
    <cellStyle name="Percent 3 2 5 2 3 3 3" xfId="25007"/>
    <cellStyle name="Percent 3 2 5 2 3 3 4" xfId="25008"/>
    <cellStyle name="Percent 3 2 5 2 3 4" xfId="25009"/>
    <cellStyle name="Percent 3 2 5 2 3 5" xfId="25010"/>
    <cellStyle name="Percent 3 2 5 2 3 6" xfId="25011"/>
    <cellStyle name="Percent 3 2 5 2 4" xfId="25012"/>
    <cellStyle name="Percent 3 2 5 2 4 2" xfId="25013"/>
    <cellStyle name="Percent 3 2 5 2 4 3" xfId="25014"/>
    <cellStyle name="Percent 3 2 5 2 4 4" xfId="25015"/>
    <cellStyle name="Percent 3 2 5 2 5" xfId="25016"/>
    <cellStyle name="Percent 3 2 5 2 5 2" xfId="25017"/>
    <cellStyle name="Percent 3 2 5 2 5 3" xfId="25018"/>
    <cellStyle name="Percent 3 2 5 2 5 4" xfId="25019"/>
    <cellStyle name="Percent 3 2 5 2 6" xfId="25020"/>
    <cellStyle name="Percent 3 2 5 2 7" xfId="25021"/>
    <cellStyle name="Percent 3 2 5 2 8" xfId="25022"/>
    <cellStyle name="Percent 3 2 5 3" xfId="25023"/>
    <cellStyle name="Percent 3 2 5 3 2" xfId="25024"/>
    <cellStyle name="Percent 3 2 5 3 2 2" xfId="25025"/>
    <cellStyle name="Percent 3 2 5 3 2 2 2" xfId="25026"/>
    <cellStyle name="Percent 3 2 5 3 2 2 3" xfId="25027"/>
    <cellStyle name="Percent 3 2 5 3 2 2 4" xfId="25028"/>
    <cellStyle name="Percent 3 2 5 3 2 3" xfId="25029"/>
    <cellStyle name="Percent 3 2 5 3 2 3 2" xfId="25030"/>
    <cellStyle name="Percent 3 2 5 3 2 3 3" xfId="25031"/>
    <cellStyle name="Percent 3 2 5 3 2 3 4" xfId="25032"/>
    <cellStyle name="Percent 3 2 5 3 2 4" xfId="25033"/>
    <cellStyle name="Percent 3 2 5 3 2 5" xfId="25034"/>
    <cellStyle name="Percent 3 2 5 3 2 6" xfId="25035"/>
    <cellStyle name="Percent 3 2 5 3 3" xfId="25036"/>
    <cellStyle name="Percent 3 2 5 3 3 2" xfId="25037"/>
    <cellStyle name="Percent 3 2 5 3 3 2 2" xfId="25038"/>
    <cellStyle name="Percent 3 2 5 3 3 2 3" xfId="25039"/>
    <cellStyle name="Percent 3 2 5 3 3 2 4" xfId="25040"/>
    <cellStyle name="Percent 3 2 5 3 3 3" xfId="25041"/>
    <cellStyle name="Percent 3 2 5 3 3 3 2" xfId="25042"/>
    <cellStyle name="Percent 3 2 5 3 3 3 3" xfId="25043"/>
    <cellStyle name="Percent 3 2 5 3 3 3 4" xfId="25044"/>
    <cellStyle name="Percent 3 2 5 3 3 4" xfId="25045"/>
    <cellStyle name="Percent 3 2 5 3 3 5" xfId="25046"/>
    <cellStyle name="Percent 3 2 5 3 3 6" xfId="25047"/>
    <cellStyle name="Percent 3 2 5 3 4" xfId="25048"/>
    <cellStyle name="Percent 3 2 5 3 4 2" xfId="25049"/>
    <cellStyle name="Percent 3 2 5 3 4 3" xfId="25050"/>
    <cellStyle name="Percent 3 2 5 3 4 4" xfId="25051"/>
    <cellStyle name="Percent 3 2 5 3 5" xfId="25052"/>
    <cellStyle name="Percent 3 2 5 3 5 2" xfId="25053"/>
    <cellStyle name="Percent 3 2 5 3 5 3" xfId="25054"/>
    <cellStyle name="Percent 3 2 5 3 5 4" xfId="25055"/>
    <cellStyle name="Percent 3 2 5 3 6" xfId="25056"/>
    <cellStyle name="Percent 3 2 5 3 7" xfId="25057"/>
    <cellStyle name="Percent 3 2 5 3 8" xfId="25058"/>
    <cellStyle name="Percent 3 2 5 4" xfId="25059"/>
    <cellStyle name="Percent 3 2 5 4 2" xfId="25060"/>
    <cellStyle name="Percent 3 2 5 4 2 2" xfId="25061"/>
    <cellStyle name="Percent 3 2 5 4 2 3" xfId="25062"/>
    <cellStyle name="Percent 3 2 5 4 2 4" xfId="25063"/>
    <cellStyle name="Percent 3 2 5 4 3" xfId="25064"/>
    <cellStyle name="Percent 3 2 5 4 3 2" xfId="25065"/>
    <cellStyle name="Percent 3 2 5 4 3 3" xfId="25066"/>
    <cellStyle name="Percent 3 2 5 4 3 4" xfId="25067"/>
    <cellStyle name="Percent 3 2 5 4 4" xfId="25068"/>
    <cellStyle name="Percent 3 2 5 4 5" xfId="25069"/>
    <cellStyle name="Percent 3 2 5 4 6" xfId="25070"/>
    <cellStyle name="Percent 3 2 5 5" xfId="25071"/>
    <cellStyle name="Percent 3 2 5 5 2" xfId="25072"/>
    <cellStyle name="Percent 3 2 5 5 2 2" xfId="25073"/>
    <cellStyle name="Percent 3 2 5 5 2 3" xfId="25074"/>
    <cellStyle name="Percent 3 2 5 5 2 4" xfId="25075"/>
    <cellStyle name="Percent 3 2 5 5 3" xfId="25076"/>
    <cellStyle name="Percent 3 2 5 5 3 2" xfId="25077"/>
    <cellStyle name="Percent 3 2 5 5 3 3" xfId="25078"/>
    <cellStyle name="Percent 3 2 5 5 3 4" xfId="25079"/>
    <cellStyle name="Percent 3 2 5 5 4" xfId="25080"/>
    <cellStyle name="Percent 3 2 5 5 5" xfId="25081"/>
    <cellStyle name="Percent 3 2 5 5 6" xfId="25082"/>
    <cellStyle name="Percent 3 2 5 6" xfId="25083"/>
    <cellStyle name="Percent 3 2 5 6 2" xfId="25084"/>
    <cellStyle name="Percent 3 2 5 6 3" xfId="25085"/>
    <cellStyle name="Percent 3 2 5 6 4" xfId="25086"/>
    <cellStyle name="Percent 3 2 5 7" xfId="25087"/>
    <cellStyle name="Percent 3 2 5 7 2" xfId="25088"/>
    <cellStyle name="Percent 3 2 5 7 3" xfId="25089"/>
    <cellStyle name="Percent 3 2 5 7 4" xfId="25090"/>
    <cellStyle name="Percent 3 2 5 8" xfId="25091"/>
    <cellStyle name="Percent 3 2 5 9" xfId="25092"/>
    <cellStyle name="Percent 3 2 6" xfId="25093"/>
    <cellStyle name="Percent 3 2 6 2" xfId="25094"/>
    <cellStyle name="Percent 3 2 6 2 2" xfId="25095"/>
    <cellStyle name="Percent 3 2 6 2 2 2" xfId="25096"/>
    <cellStyle name="Percent 3 2 6 2 2 3" xfId="25097"/>
    <cellStyle name="Percent 3 2 6 2 2 4" xfId="25098"/>
    <cellStyle name="Percent 3 2 6 2 3" xfId="25099"/>
    <cellStyle name="Percent 3 2 6 2 3 2" xfId="25100"/>
    <cellStyle name="Percent 3 2 6 2 3 3" xfId="25101"/>
    <cellStyle name="Percent 3 2 6 2 3 4" xfId="25102"/>
    <cellStyle name="Percent 3 2 6 2 4" xfId="25103"/>
    <cellStyle name="Percent 3 2 6 2 5" xfId="25104"/>
    <cellStyle name="Percent 3 2 6 2 6" xfId="25105"/>
    <cellStyle name="Percent 3 2 6 3" xfId="25106"/>
    <cellStyle name="Percent 3 2 6 3 2" xfId="25107"/>
    <cellStyle name="Percent 3 2 6 3 2 2" xfId="25108"/>
    <cellStyle name="Percent 3 2 6 3 2 3" xfId="25109"/>
    <cellStyle name="Percent 3 2 6 3 2 4" xfId="25110"/>
    <cellStyle name="Percent 3 2 6 3 3" xfId="25111"/>
    <cellStyle name="Percent 3 2 6 3 3 2" xfId="25112"/>
    <cellStyle name="Percent 3 2 6 3 3 3" xfId="25113"/>
    <cellStyle name="Percent 3 2 6 3 3 4" xfId="25114"/>
    <cellStyle name="Percent 3 2 6 3 4" xfId="25115"/>
    <cellStyle name="Percent 3 2 6 3 5" xfId="25116"/>
    <cellStyle name="Percent 3 2 6 3 6" xfId="25117"/>
    <cellStyle name="Percent 3 2 6 4" xfId="25118"/>
    <cellStyle name="Percent 3 2 6 4 2" xfId="25119"/>
    <cellStyle name="Percent 3 2 6 4 3" xfId="25120"/>
    <cellStyle name="Percent 3 2 6 4 4" xfId="25121"/>
    <cellStyle name="Percent 3 2 6 5" xfId="25122"/>
    <cellStyle name="Percent 3 2 6 5 2" xfId="25123"/>
    <cellStyle name="Percent 3 2 6 5 3" xfId="25124"/>
    <cellStyle name="Percent 3 2 6 5 4" xfId="25125"/>
    <cellStyle name="Percent 3 2 6 6" xfId="25126"/>
    <cellStyle name="Percent 3 2 6 7" xfId="25127"/>
    <cellStyle name="Percent 3 2 6 8" xfId="25128"/>
    <cellStyle name="Percent 3 2 7" xfId="25129"/>
    <cellStyle name="Percent 3 2 7 2" xfId="25130"/>
    <cellStyle name="Percent 3 2 7 2 2" xfId="25131"/>
    <cellStyle name="Percent 3 2 7 2 2 2" xfId="25132"/>
    <cellStyle name="Percent 3 2 7 2 2 3" xfId="25133"/>
    <cellStyle name="Percent 3 2 7 2 2 4" xfId="25134"/>
    <cellStyle name="Percent 3 2 7 2 3" xfId="25135"/>
    <cellStyle name="Percent 3 2 7 2 3 2" xfId="25136"/>
    <cellStyle name="Percent 3 2 7 2 3 3" xfId="25137"/>
    <cellStyle name="Percent 3 2 7 2 3 4" xfId="25138"/>
    <cellStyle name="Percent 3 2 7 2 4" xfId="25139"/>
    <cellStyle name="Percent 3 2 7 2 5" xfId="25140"/>
    <cellStyle name="Percent 3 2 7 2 6" xfId="25141"/>
    <cellStyle name="Percent 3 2 7 3" xfId="25142"/>
    <cellStyle name="Percent 3 2 7 3 2" xfId="25143"/>
    <cellStyle name="Percent 3 2 7 3 2 2" xfId="25144"/>
    <cellStyle name="Percent 3 2 7 3 2 3" xfId="25145"/>
    <cellStyle name="Percent 3 2 7 3 2 4" xfId="25146"/>
    <cellStyle name="Percent 3 2 7 3 3" xfId="25147"/>
    <cellStyle name="Percent 3 2 7 3 3 2" xfId="25148"/>
    <cellStyle name="Percent 3 2 7 3 3 3" xfId="25149"/>
    <cellStyle name="Percent 3 2 7 3 3 4" xfId="25150"/>
    <cellStyle name="Percent 3 2 7 3 4" xfId="25151"/>
    <cellStyle name="Percent 3 2 7 3 5" xfId="25152"/>
    <cellStyle name="Percent 3 2 7 3 6" xfId="25153"/>
    <cellStyle name="Percent 3 2 7 4" xfId="25154"/>
    <cellStyle name="Percent 3 2 7 4 2" xfId="25155"/>
    <cellStyle name="Percent 3 2 7 4 3" xfId="25156"/>
    <cellStyle name="Percent 3 2 7 4 4" xfId="25157"/>
    <cellStyle name="Percent 3 2 7 5" xfId="25158"/>
    <cellStyle name="Percent 3 2 7 5 2" xfId="25159"/>
    <cellStyle name="Percent 3 2 7 5 3" xfId="25160"/>
    <cellStyle name="Percent 3 2 7 5 4" xfId="25161"/>
    <cellStyle name="Percent 3 2 7 6" xfId="25162"/>
    <cellStyle name="Percent 3 2 7 7" xfId="25163"/>
    <cellStyle name="Percent 3 2 7 8" xfId="25164"/>
    <cellStyle name="Percent 3 2 8" xfId="25165"/>
    <cellStyle name="Percent 3 2 8 2" xfId="25166"/>
    <cellStyle name="Percent 3 2 8 2 2" xfId="25167"/>
    <cellStyle name="Percent 3 2 8 2 2 2" xfId="25168"/>
    <cellStyle name="Percent 3 2 8 2 2 3" xfId="25169"/>
    <cellStyle name="Percent 3 2 8 2 2 4" xfId="25170"/>
    <cellStyle name="Percent 3 2 8 2 3" xfId="25171"/>
    <cellStyle name="Percent 3 2 8 2 3 2" xfId="25172"/>
    <cellStyle name="Percent 3 2 8 2 3 3" xfId="25173"/>
    <cellStyle name="Percent 3 2 8 2 3 4" xfId="25174"/>
    <cellStyle name="Percent 3 2 8 2 4" xfId="25175"/>
    <cellStyle name="Percent 3 2 8 2 5" xfId="25176"/>
    <cellStyle name="Percent 3 2 8 2 6" xfId="25177"/>
    <cellStyle name="Percent 3 2 8 3" xfId="25178"/>
    <cellStyle name="Percent 3 2 8 3 2" xfId="25179"/>
    <cellStyle name="Percent 3 2 8 3 2 2" xfId="25180"/>
    <cellStyle name="Percent 3 2 8 3 2 3" xfId="25181"/>
    <cellStyle name="Percent 3 2 8 3 2 4" xfId="25182"/>
    <cellStyle name="Percent 3 2 8 3 3" xfId="25183"/>
    <cellStyle name="Percent 3 2 8 3 3 2" xfId="25184"/>
    <cellStyle name="Percent 3 2 8 3 3 3" xfId="25185"/>
    <cellStyle name="Percent 3 2 8 3 3 4" xfId="25186"/>
    <cellStyle name="Percent 3 2 8 3 4" xfId="25187"/>
    <cellStyle name="Percent 3 2 8 3 5" xfId="25188"/>
    <cellStyle name="Percent 3 2 8 3 6" xfId="25189"/>
    <cellStyle name="Percent 3 2 8 4" xfId="25190"/>
    <cellStyle name="Percent 3 2 8 4 2" xfId="25191"/>
    <cellStyle name="Percent 3 2 8 4 3" xfId="25192"/>
    <cellStyle name="Percent 3 2 8 4 4" xfId="25193"/>
    <cellStyle name="Percent 3 2 8 5" xfId="25194"/>
    <cellStyle name="Percent 3 2 8 5 2" xfId="25195"/>
    <cellStyle name="Percent 3 2 8 5 3" xfId="25196"/>
    <cellStyle name="Percent 3 2 8 5 4" xfId="25197"/>
    <cellStyle name="Percent 3 2 8 6" xfId="25198"/>
    <cellStyle name="Percent 3 2 8 7" xfId="25199"/>
    <cellStyle name="Percent 3 2 8 8" xfId="25200"/>
    <cellStyle name="Percent 3 2 9" xfId="25201"/>
    <cellStyle name="Percent 3 2 9 2" xfId="25202"/>
    <cellStyle name="Percent 3 2 9 2 2" xfId="25203"/>
    <cellStyle name="Percent 3 2 9 2 3" xfId="25204"/>
    <cellStyle name="Percent 3 2 9 2 4" xfId="25205"/>
    <cellStyle name="Percent 3 2 9 3" xfId="25206"/>
    <cellStyle name="Percent 3 2 9 3 2" xfId="25207"/>
    <cellStyle name="Percent 3 2 9 3 3" xfId="25208"/>
    <cellStyle name="Percent 3 2 9 3 4" xfId="25209"/>
    <cellStyle name="Percent 3 2 9 4" xfId="25210"/>
    <cellStyle name="Percent 3 2 9 5" xfId="25211"/>
    <cellStyle name="Percent 3 2 9 6" xfId="25212"/>
    <cellStyle name="Percent 3 20" xfId="25213"/>
    <cellStyle name="Percent 3 21" xfId="25214"/>
    <cellStyle name="Percent 3 22" xfId="25215"/>
    <cellStyle name="Percent 3 3" xfId="25216"/>
    <cellStyle name="Percent 3 3 10" xfId="25217"/>
    <cellStyle name="Percent 3 3 10 2" xfId="25218"/>
    <cellStyle name="Percent 3 3 10 2 2" xfId="25219"/>
    <cellStyle name="Percent 3 3 10 2 3" xfId="25220"/>
    <cellStyle name="Percent 3 3 10 2 4" xfId="25221"/>
    <cellStyle name="Percent 3 3 10 3" xfId="25222"/>
    <cellStyle name="Percent 3 3 10 3 2" xfId="25223"/>
    <cellStyle name="Percent 3 3 10 3 3" xfId="25224"/>
    <cellStyle name="Percent 3 3 10 3 4" xfId="25225"/>
    <cellStyle name="Percent 3 3 10 4" xfId="25226"/>
    <cellStyle name="Percent 3 3 10 5" xfId="25227"/>
    <cellStyle name="Percent 3 3 10 6" xfId="25228"/>
    <cellStyle name="Percent 3 3 11" xfId="25229"/>
    <cellStyle name="Percent 3 3 11 2" xfId="25230"/>
    <cellStyle name="Percent 3 3 11 3" xfId="25231"/>
    <cellStyle name="Percent 3 3 11 4" xfId="25232"/>
    <cellStyle name="Percent 3 3 12" xfId="25233"/>
    <cellStyle name="Percent 3 3 12 2" xfId="25234"/>
    <cellStyle name="Percent 3 3 12 3" xfId="25235"/>
    <cellStyle name="Percent 3 3 12 4" xfId="25236"/>
    <cellStyle name="Percent 3 3 13" xfId="25237"/>
    <cellStyle name="Percent 3 3 13 2" xfId="25238"/>
    <cellStyle name="Percent 3 3 13 3" xfId="25239"/>
    <cellStyle name="Percent 3 3 13 4" xfId="25240"/>
    <cellStyle name="Percent 3 3 14" xfId="25241"/>
    <cellStyle name="Percent 3 3 15" xfId="25242"/>
    <cellStyle name="Percent 3 3 16" xfId="25243"/>
    <cellStyle name="Percent 3 3 17" xfId="25244"/>
    <cellStyle name="Percent 3 3 18" xfId="25245"/>
    <cellStyle name="Percent 3 3 2" xfId="25246"/>
    <cellStyle name="Percent 3 3 2 10" xfId="25247"/>
    <cellStyle name="Percent 3 3 2 10 2" xfId="25248"/>
    <cellStyle name="Percent 3 3 2 10 3" xfId="25249"/>
    <cellStyle name="Percent 3 3 2 10 4" xfId="25250"/>
    <cellStyle name="Percent 3 3 2 11" xfId="25251"/>
    <cellStyle name="Percent 3 3 2 11 2" xfId="25252"/>
    <cellStyle name="Percent 3 3 2 11 3" xfId="25253"/>
    <cellStyle name="Percent 3 3 2 11 4" xfId="25254"/>
    <cellStyle name="Percent 3 3 2 12" xfId="25255"/>
    <cellStyle name="Percent 3 3 2 12 2" xfId="25256"/>
    <cellStyle name="Percent 3 3 2 12 3" xfId="25257"/>
    <cellStyle name="Percent 3 3 2 12 4" xfId="25258"/>
    <cellStyle name="Percent 3 3 2 13" xfId="25259"/>
    <cellStyle name="Percent 3 3 2 14" xfId="25260"/>
    <cellStyle name="Percent 3 3 2 15" xfId="25261"/>
    <cellStyle name="Percent 3 3 2 16" xfId="25262"/>
    <cellStyle name="Percent 3 3 2 17" xfId="25263"/>
    <cellStyle name="Percent 3 3 2 2" xfId="25264"/>
    <cellStyle name="Percent 3 3 2 2 10" xfId="25265"/>
    <cellStyle name="Percent 3 3 2 2 10 2" xfId="25266"/>
    <cellStyle name="Percent 3 3 2 2 10 3" xfId="25267"/>
    <cellStyle name="Percent 3 3 2 2 10 4" xfId="25268"/>
    <cellStyle name="Percent 3 3 2 2 11" xfId="25269"/>
    <cellStyle name="Percent 3 3 2 2 12" xfId="25270"/>
    <cellStyle name="Percent 3 3 2 2 13" xfId="25271"/>
    <cellStyle name="Percent 3 3 2 2 2" xfId="25272"/>
    <cellStyle name="Percent 3 3 2 2 2 10" xfId="25273"/>
    <cellStyle name="Percent 3 3 2 2 2 11" xfId="25274"/>
    <cellStyle name="Percent 3 3 2 2 2 12" xfId="25275"/>
    <cellStyle name="Percent 3 3 2 2 2 2" xfId="25276"/>
    <cellStyle name="Percent 3 3 2 2 2 2 10" xfId="25277"/>
    <cellStyle name="Percent 3 3 2 2 2 2 2" xfId="25278"/>
    <cellStyle name="Percent 3 3 2 2 2 2 2 2" xfId="25279"/>
    <cellStyle name="Percent 3 3 2 2 2 2 2 2 2" xfId="25280"/>
    <cellStyle name="Percent 3 3 2 2 2 2 2 2 2 2" xfId="25281"/>
    <cellStyle name="Percent 3 3 2 2 2 2 2 2 2 3" xfId="25282"/>
    <cellStyle name="Percent 3 3 2 2 2 2 2 2 2 4" xfId="25283"/>
    <cellStyle name="Percent 3 3 2 2 2 2 2 2 3" xfId="25284"/>
    <cellStyle name="Percent 3 3 2 2 2 2 2 2 3 2" xfId="25285"/>
    <cellStyle name="Percent 3 3 2 2 2 2 2 2 3 3" xfId="25286"/>
    <cellStyle name="Percent 3 3 2 2 2 2 2 2 3 4" xfId="25287"/>
    <cellStyle name="Percent 3 3 2 2 2 2 2 2 4" xfId="25288"/>
    <cellStyle name="Percent 3 3 2 2 2 2 2 2 5" xfId="25289"/>
    <cellStyle name="Percent 3 3 2 2 2 2 2 2 6" xfId="25290"/>
    <cellStyle name="Percent 3 3 2 2 2 2 2 3" xfId="25291"/>
    <cellStyle name="Percent 3 3 2 2 2 2 2 3 2" xfId="25292"/>
    <cellStyle name="Percent 3 3 2 2 2 2 2 3 2 2" xfId="25293"/>
    <cellStyle name="Percent 3 3 2 2 2 2 2 3 2 3" xfId="25294"/>
    <cellStyle name="Percent 3 3 2 2 2 2 2 3 2 4" xfId="25295"/>
    <cellStyle name="Percent 3 3 2 2 2 2 2 3 3" xfId="25296"/>
    <cellStyle name="Percent 3 3 2 2 2 2 2 3 3 2" xfId="25297"/>
    <cellStyle name="Percent 3 3 2 2 2 2 2 3 3 3" xfId="25298"/>
    <cellStyle name="Percent 3 3 2 2 2 2 2 3 3 4" xfId="25299"/>
    <cellStyle name="Percent 3 3 2 2 2 2 2 3 4" xfId="25300"/>
    <cellStyle name="Percent 3 3 2 2 2 2 2 3 5" xfId="25301"/>
    <cellStyle name="Percent 3 3 2 2 2 2 2 3 6" xfId="25302"/>
    <cellStyle name="Percent 3 3 2 2 2 2 2 4" xfId="25303"/>
    <cellStyle name="Percent 3 3 2 2 2 2 2 4 2" xfId="25304"/>
    <cellStyle name="Percent 3 3 2 2 2 2 2 4 3" xfId="25305"/>
    <cellStyle name="Percent 3 3 2 2 2 2 2 4 4" xfId="25306"/>
    <cellStyle name="Percent 3 3 2 2 2 2 2 5" xfId="25307"/>
    <cellStyle name="Percent 3 3 2 2 2 2 2 5 2" xfId="25308"/>
    <cellStyle name="Percent 3 3 2 2 2 2 2 5 3" xfId="25309"/>
    <cellStyle name="Percent 3 3 2 2 2 2 2 5 4" xfId="25310"/>
    <cellStyle name="Percent 3 3 2 2 2 2 2 6" xfId="25311"/>
    <cellStyle name="Percent 3 3 2 2 2 2 2 7" xfId="25312"/>
    <cellStyle name="Percent 3 3 2 2 2 2 2 8" xfId="25313"/>
    <cellStyle name="Percent 3 3 2 2 2 2 3" xfId="25314"/>
    <cellStyle name="Percent 3 3 2 2 2 2 3 2" xfId="25315"/>
    <cellStyle name="Percent 3 3 2 2 2 2 3 2 2" xfId="25316"/>
    <cellStyle name="Percent 3 3 2 2 2 2 3 2 2 2" xfId="25317"/>
    <cellStyle name="Percent 3 3 2 2 2 2 3 2 2 3" xfId="25318"/>
    <cellStyle name="Percent 3 3 2 2 2 2 3 2 2 4" xfId="25319"/>
    <cellStyle name="Percent 3 3 2 2 2 2 3 2 3" xfId="25320"/>
    <cellStyle name="Percent 3 3 2 2 2 2 3 2 3 2" xfId="25321"/>
    <cellStyle name="Percent 3 3 2 2 2 2 3 2 3 3" xfId="25322"/>
    <cellStyle name="Percent 3 3 2 2 2 2 3 2 3 4" xfId="25323"/>
    <cellStyle name="Percent 3 3 2 2 2 2 3 2 4" xfId="25324"/>
    <cellStyle name="Percent 3 3 2 2 2 2 3 2 5" xfId="25325"/>
    <cellStyle name="Percent 3 3 2 2 2 2 3 2 6" xfId="25326"/>
    <cellStyle name="Percent 3 3 2 2 2 2 3 3" xfId="25327"/>
    <cellStyle name="Percent 3 3 2 2 2 2 3 3 2" xfId="25328"/>
    <cellStyle name="Percent 3 3 2 2 2 2 3 3 2 2" xfId="25329"/>
    <cellStyle name="Percent 3 3 2 2 2 2 3 3 2 3" xfId="25330"/>
    <cellStyle name="Percent 3 3 2 2 2 2 3 3 2 4" xfId="25331"/>
    <cellStyle name="Percent 3 3 2 2 2 2 3 3 3" xfId="25332"/>
    <cellStyle name="Percent 3 3 2 2 2 2 3 3 3 2" xfId="25333"/>
    <cellStyle name="Percent 3 3 2 2 2 2 3 3 3 3" xfId="25334"/>
    <cellStyle name="Percent 3 3 2 2 2 2 3 3 3 4" xfId="25335"/>
    <cellStyle name="Percent 3 3 2 2 2 2 3 3 4" xfId="25336"/>
    <cellStyle name="Percent 3 3 2 2 2 2 3 3 5" xfId="25337"/>
    <cellStyle name="Percent 3 3 2 2 2 2 3 3 6" xfId="25338"/>
    <cellStyle name="Percent 3 3 2 2 2 2 3 4" xfId="25339"/>
    <cellStyle name="Percent 3 3 2 2 2 2 3 4 2" xfId="25340"/>
    <cellStyle name="Percent 3 3 2 2 2 2 3 4 3" xfId="25341"/>
    <cellStyle name="Percent 3 3 2 2 2 2 3 4 4" xfId="25342"/>
    <cellStyle name="Percent 3 3 2 2 2 2 3 5" xfId="25343"/>
    <cellStyle name="Percent 3 3 2 2 2 2 3 5 2" xfId="25344"/>
    <cellStyle name="Percent 3 3 2 2 2 2 3 5 3" xfId="25345"/>
    <cellStyle name="Percent 3 3 2 2 2 2 3 5 4" xfId="25346"/>
    <cellStyle name="Percent 3 3 2 2 2 2 3 6" xfId="25347"/>
    <cellStyle name="Percent 3 3 2 2 2 2 3 7" xfId="25348"/>
    <cellStyle name="Percent 3 3 2 2 2 2 3 8" xfId="25349"/>
    <cellStyle name="Percent 3 3 2 2 2 2 4" xfId="25350"/>
    <cellStyle name="Percent 3 3 2 2 2 2 4 2" xfId="25351"/>
    <cellStyle name="Percent 3 3 2 2 2 2 4 2 2" xfId="25352"/>
    <cellStyle name="Percent 3 3 2 2 2 2 4 2 3" xfId="25353"/>
    <cellStyle name="Percent 3 3 2 2 2 2 4 2 4" xfId="25354"/>
    <cellStyle name="Percent 3 3 2 2 2 2 4 3" xfId="25355"/>
    <cellStyle name="Percent 3 3 2 2 2 2 4 3 2" xfId="25356"/>
    <cellStyle name="Percent 3 3 2 2 2 2 4 3 3" xfId="25357"/>
    <cellStyle name="Percent 3 3 2 2 2 2 4 3 4" xfId="25358"/>
    <cellStyle name="Percent 3 3 2 2 2 2 4 4" xfId="25359"/>
    <cellStyle name="Percent 3 3 2 2 2 2 4 5" xfId="25360"/>
    <cellStyle name="Percent 3 3 2 2 2 2 4 6" xfId="25361"/>
    <cellStyle name="Percent 3 3 2 2 2 2 5" xfId="25362"/>
    <cellStyle name="Percent 3 3 2 2 2 2 5 2" xfId="25363"/>
    <cellStyle name="Percent 3 3 2 2 2 2 5 2 2" xfId="25364"/>
    <cellStyle name="Percent 3 3 2 2 2 2 5 2 3" xfId="25365"/>
    <cellStyle name="Percent 3 3 2 2 2 2 5 2 4" xfId="25366"/>
    <cellStyle name="Percent 3 3 2 2 2 2 5 3" xfId="25367"/>
    <cellStyle name="Percent 3 3 2 2 2 2 5 3 2" xfId="25368"/>
    <cellStyle name="Percent 3 3 2 2 2 2 5 3 3" xfId="25369"/>
    <cellStyle name="Percent 3 3 2 2 2 2 5 3 4" xfId="25370"/>
    <cellStyle name="Percent 3 3 2 2 2 2 5 4" xfId="25371"/>
    <cellStyle name="Percent 3 3 2 2 2 2 5 5" xfId="25372"/>
    <cellStyle name="Percent 3 3 2 2 2 2 5 6" xfId="25373"/>
    <cellStyle name="Percent 3 3 2 2 2 2 6" xfId="25374"/>
    <cellStyle name="Percent 3 3 2 2 2 2 6 2" xfId="25375"/>
    <cellStyle name="Percent 3 3 2 2 2 2 6 3" xfId="25376"/>
    <cellStyle name="Percent 3 3 2 2 2 2 6 4" xfId="25377"/>
    <cellStyle name="Percent 3 3 2 2 2 2 7" xfId="25378"/>
    <cellStyle name="Percent 3 3 2 2 2 2 7 2" xfId="25379"/>
    <cellStyle name="Percent 3 3 2 2 2 2 7 3" xfId="25380"/>
    <cellStyle name="Percent 3 3 2 2 2 2 7 4" xfId="25381"/>
    <cellStyle name="Percent 3 3 2 2 2 2 8" xfId="25382"/>
    <cellStyle name="Percent 3 3 2 2 2 2 9" xfId="25383"/>
    <cellStyle name="Percent 3 3 2 2 2 3" xfId="25384"/>
    <cellStyle name="Percent 3 3 2 2 2 3 2" xfId="25385"/>
    <cellStyle name="Percent 3 3 2 2 2 3 2 2" xfId="25386"/>
    <cellStyle name="Percent 3 3 2 2 2 3 2 2 2" xfId="25387"/>
    <cellStyle name="Percent 3 3 2 2 2 3 2 2 3" xfId="25388"/>
    <cellStyle name="Percent 3 3 2 2 2 3 2 2 4" xfId="25389"/>
    <cellStyle name="Percent 3 3 2 2 2 3 2 3" xfId="25390"/>
    <cellStyle name="Percent 3 3 2 2 2 3 2 3 2" xfId="25391"/>
    <cellStyle name="Percent 3 3 2 2 2 3 2 3 3" xfId="25392"/>
    <cellStyle name="Percent 3 3 2 2 2 3 2 3 4" xfId="25393"/>
    <cellStyle name="Percent 3 3 2 2 2 3 2 4" xfId="25394"/>
    <cellStyle name="Percent 3 3 2 2 2 3 2 5" xfId="25395"/>
    <cellStyle name="Percent 3 3 2 2 2 3 2 6" xfId="25396"/>
    <cellStyle name="Percent 3 3 2 2 2 3 3" xfId="25397"/>
    <cellStyle name="Percent 3 3 2 2 2 3 3 2" xfId="25398"/>
    <cellStyle name="Percent 3 3 2 2 2 3 3 2 2" xfId="25399"/>
    <cellStyle name="Percent 3 3 2 2 2 3 3 2 3" xfId="25400"/>
    <cellStyle name="Percent 3 3 2 2 2 3 3 2 4" xfId="25401"/>
    <cellStyle name="Percent 3 3 2 2 2 3 3 3" xfId="25402"/>
    <cellStyle name="Percent 3 3 2 2 2 3 3 3 2" xfId="25403"/>
    <cellStyle name="Percent 3 3 2 2 2 3 3 3 3" xfId="25404"/>
    <cellStyle name="Percent 3 3 2 2 2 3 3 3 4" xfId="25405"/>
    <cellStyle name="Percent 3 3 2 2 2 3 3 4" xfId="25406"/>
    <cellStyle name="Percent 3 3 2 2 2 3 3 5" xfId="25407"/>
    <cellStyle name="Percent 3 3 2 2 2 3 3 6" xfId="25408"/>
    <cellStyle name="Percent 3 3 2 2 2 3 4" xfId="25409"/>
    <cellStyle name="Percent 3 3 2 2 2 3 4 2" xfId="25410"/>
    <cellStyle name="Percent 3 3 2 2 2 3 4 3" xfId="25411"/>
    <cellStyle name="Percent 3 3 2 2 2 3 4 4" xfId="25412"/>
    <cellStyle name="Percent 3 3 2 2 2 3 5" xfId="25413"/>
    <cellStyle name="Percent 3 3 2 2 2 3 5 2" xfId="25414"/>
    <cellStyle name="Percent 3 3 2 2 2 3 5 3" xfId="25415"/>
    <cellStyle name="Percent 3 3 2 2 2 3 5 4" xfId="25416"/>
    <cellStyle name="Percent 3 3 2 2 2 3 6" xfId="25417"/>
    <cellStyle name="Percent 3 3 2 2 2 3 7" xfId="25418"/>
    <cellStyle name="Percent 3 3 2 2 2 3 8" xfId="25419"/>
    <cellStyle name="Percent 3 3 2 2 2 4" xfId="25420"/>
    <cellStyle name="Percent 3 3 2 2 2 4 2" xfId="25421"/>
    <cellStyle name="Percent 3 3 2 2 2 4 2 2" xfId="25422"/>
    <cellStyle name="Percent 3 3 2 2 2 4 2 2 2" xfId="25423"/>
    <cellStyle name="Percent 3 3 2 2 2 4 2 2 3" xfId="25424"/>
    <cellStyle name="Percent 3 3 2 2 2 4 2 2 4" xfId="25425"/>
    <cellStyle name="Percent 3 3 2 2 2 4 2 3" xfId="25426"/>
    <cellStyle name="Percent 3 3 2 2 2 4 2 3 2" xfId="25427"/>
    <cellStyle name="Percent 3 3 2 2 2 4 2 3 3" xfId="25428"/>
    <cellStyle name="Percent 3 3 2 2 2 4 2 3 4" xfId="25429"/>
    <cellStyle name="Percent 3 3 2 2 2 4 2 4" xfId="25430"/>
    <cellStyle name="Percent 3 3 2 2 2 4 2 5" xfId="25431"/>
    <cellStyle name="Percent 3 3 2 2 2 4 2 6" xfId="25432"/>
    <cellStyle name="Percent 3 3 2 2 2 4 3" xfId="25433"/>
    <cellStyle name="Percent 3 3 2 2 2 4 3 2" xfId="25434"/>
    <cellStyle name="Percent 3 3 2 2 2 4 3 2 2" xfId="25435"/>
    <cellStyle name="Percent 3 3 2 2 2 4 3 2 3" xfId="25436"/>
    <cellStyle name="Percent 3 3 2 2 2 4 3 2 4" xfId="25437"/>
    <cellStyle name="Percent 3 3 2 2 2 4 3 3" xfId="25438"/>
    <cellStyle name="Percent 3 3 2 2 2 4 3 3 2" xfId="25439"/>
    <cellStyle name="Percent 3 3 2 2 2 4 3 3 3" xfId="25440"/>
    <cellStyle name="Percent 3 3 2 2 2 4 3 3 4" xfId="25441"/>
    <cellStyle name="Percent 3 3 2 2 2 4 3 4" xfId="25442"/>
    <cellStyle name="Percent 3 3 2 2 2 4 3 5" xfId="25443"/>
    <cellStyle name="Percent 3 3 2 2 2 4 3 6" xfId="25444"/>
    <cellStyle name="Percent 3 3 2 2 2 4 4" xfId="25445"/>
    <cellStyle name="Percent 3 3 2 2 2 4 4 2" xfId="25446"/>
    <cellStyle name="Percent 3 3 2 2 2 4 4 3" xfId="25447"/>
    <cellStyle name="Percent 3 3 2 2 2 4 4 4" xfId="25448"/>
    <cellStyle name="Percent 3 3 2 2 2 4 5" xfId="25449"/>
    <cellStyle name="Percent 3 3 2 2 2 4 5 2" xfId="25450"/>
    <cellStyle name="Percent 3 3 2 2 2 4 5 3" xfId="25451"/>
    <cellStyle name="Percent 3 3 2 2 2 4 5 4" xfId="25452"/>
    <cellStyle name="Percent 3 3 2 2 2 4 6" xfId="25453"/>
    <cellStyle name="Percent 3 3 2 2 2 4 7" xfId="25454"/>
    <cellStyle name="Percent 3 3 2 2 2 4 8" xfId="25455"/>
    <cellStyle name="Percent 3 3 2 2 2 5" xfId="25456"/>
    <cellStyle name="Percent 3 3 2 2 2 5 2" xfId="25457"/>
    <cellStyle name="Percent 3 3 2 2 2 5 2 2" xfId="25458"/>
    <cellStyle name="Percent 3 3 2 2 2 5 2 2 2" xfId="25459"/>
    <cellStyle name="Percent 3 3 2 2 2 5 2 2 3" xfId="25460"/>
    <cellStyle name="Percent 3 3 2 2 2 5 2 2 4" xfId="25461"/>
    <cellStyle name="Percent 3 3 2 2 2 5 2 3" xfId="25462"/>
    <cellStyle name="Percent 3 3 2 2 2 5 2 3 2" xfId="25463"/>
    <cellStyle name="Percent 3 3 2 2 2 5 2 3 3" xfId="25464"/>
    <cellStyle name="Percent 3 3 2 2 2 5 2 3 4" xfId="25465"/>
    <cellStyle name="Percent 3 3 2 2 2 5 2 4" xfId="25466"/>
    <cellStyle name="Percent 3 3 2 2 2 5 2 5" xfId="25467"/>
    <cellStyle name="Percent 3 3 2 2 2 5 2 6" xfId="25468"/>
    <cellStyle name="Percent 3 3 2 2 2 5 3" xfId="25469"/>
    <cellStyle name="Percent 3 3 2 2 2 5 3 2" xfId="25470"/>
    <cellStyle name="Percent 3 3 2 2 2 5 3 2 2" xfId="25471"/>
    <cellStyle name="Percent 3 3 2 2 2 5 3 2 3" xfId="25472"/>
    <cellStyle name="Percent 3 3 2 2 2 5 3 2 4" xfId="25473"/>
    <cellStyle name="Percent 3 3 2 2 2 5 3 3" xfId="25474"/>
    <cellStyle name="Percent 3 3 2 2 2 5 3 3 2" xfId="25475"/>
    <cellStyle name="Percent 3 3 2 2 2 5 3 3 3" xfId="25476"/>
    <cellStyle name="Percent 3 3 2 2 2 5 3 3 4" xfId="25477"/>
    <cellStyle name="Percent 3 3 2 2 2 5 3 4" xfId="25478"/>
    <cellStyle name="Percent 3 3 2 2 2 5 3 5" xfId="25479"/>
    <cellStyle name="Percent 3 3 2 2 2 5 3 6" xfId="25480"/>
    <cellStyle name="Percent 3 3 2 2 2 5 4" xfId="25481"/>
    <cellStyle name="Percent 3 3 2 2 2 5 4 2" xfId="25482"/>
    <cellStyle name="Percent 3 3 2 2 2 5 4 3" xfId="25483"/>
    <cellStyle name="Percent 3 3 2 2 2 5 4 4" xfId="25484"/>
    <cellStyle name="Percent 3 3 2 2 2 5 5" xfId="25485"/>
    <cellStyle name="Percent 3 3 2 2 2 5 5 2" xfId="25486"/>
    <cellStyle name="Percent 3 3 2 2 2 5 5 3" xfId="25487"/>
    <cellStyle name="Percent 3 3 2 2 2 5 5 4" xfId="25488"/>
    <cellStyle name="Percent 3 3 2 2 2 5 6" xfId="25489"/>
    <cellStyle name="Percent 3 3 2 2 2 5 7" xfId="25490"/>
    <cellStyle name="Percent 3 3 2 2 2 5 8" xfId="25491"/>
    <cellStyle name="Percent 3 3 2 2 2 6" xfId="25492"/>
    <cellStyle name="Percent 3 3 2 2 2 6 2" xfId="25493"/>
    <cellStyle name="Percent 3 3 2 2 2 6 2 2" xfId="25494"/>
    <cellStyle name="Percent 3 3 2 2 2 6 2 3" xfId="25495"/>
    <cellStyle name="Percent 3 3 2 2 2 6 2 4" xfId="25496"/>
    <cellStyle name="Percent 3 3 2 2 2 6 3" xfId="25497"/>
    <cellStyle name="Percent 3 3 2 2 2 6 3 2" xfId="25498"/>
    <cellStyle name="Percent 3 3 2 2 2 6 3 3" xfId="25499"/>
    <cellStyle name="Percent 3 3 2 2 2 6 3 4" xfId="25500"/>
    <cellStyle name="Percent 3 3 2 2 2 6 4" xfId="25501"/>
    <cellStyle name="Percent 3 3 2 2 2 6 5" xfId="25502"/>
    <cellStyle name="Percent 3 3 2 2 2 6 6" xfId="25503"/>
    <cellStyle name="Percent 3 3 2 2 2 7" xfId="25504"/>
    <cellStyle name="Percent 3 3 2 2 2 7 2" xfId="25505"/>
    <cellStyle name="Percent 3 3 2 2 2 7 2 2" xfId="25506"/>
    <cellStyle name="Percent 3 3 2 2 2 7 2 3" xfId="25507"/>
    <cellStyle name="Percent 3 3 2 2 2 7 2 4" xfId="25508"/>
    <cellStyle name="Percent 3 3 2 2 2 7 3" xfId="25509"/>
    <cellStyle name="Percent 3 3 2 2 2 7 3 2" xfId="25510"/>
    <cellStyle name="Percent 3 3 2 2 2 7 3 3" xfId="25511"/>
    <cellStyle name="Percent 3 3 2 2 2 7 3 4" xfId="25512"/>
    <cellStyle name="Percent 3 3 2 2 2 7 4" xfId="25513"/>
    <cellStyle name="Percent 3 3 2 2 2 7 5" xfId="25514"/>
    <cellStyle name="Percent 3 3 2 2 2 7 6" xfId="25515"/>
    <cellStyle name="Percent 3 3 2 2 2 8" xfId="25516"/>
    <cellStyle name="Percent 3 3 2 2 2 8 2" xfId="25517"/>
    <cellStyle name="Percent 3 3 2 2 2 8 3" xfId="25518"/>
    <cellStyle name="Percent 3 3 2 2 2 8 4" xfId="25519"/>
    <cellStyle name="Percent 3 3 2 2 2 9" xfId="25520"/>
    <cellStyle name="Percent 3 3 2 2 2 9 2" xfId="25521"/>
    <cellStyle name="Percent 3 3 2 2 2 9 3" xfId="25522"/>
    <cellStyle name="Percent 3 3 2 2 2 9 4" xfId="25523"/>
    <cellStyle name="Percent 3 3 2 2 3" xfId="25524"/>
    <cellStyle name="Percent 3 3 2 2 3 10" xfId="25525"/>
    <cellStyle name="Percent 3 3 2 2 3 2" xfId="25526"/>
    <cellStyle name="Percent 3 3 2 2 3 2 2" xfId="25527"/>
    <cellStyle name="Percent 3 3 2 2 3 2 2 2" xfId="25528"/>
    <cellStyle name="Percent 3 3 2 2 3 2 2 2 2" xfId="25529"/>
    <cellStyle name="Percent 3 3 2 2 3 2 2 2 3" xfId="25530"/>
    <cellStyle name="Percent 3 3 2 2 3 2 2 2 4" xfId="25531"/>
    <cellStyle name="Percent 3 3 2 2 3 2 2 3" xfId="25532"/>
    <cellStyle name="Percent 3 3 2 2 3 2 2 3 2" xfId="25533"/>
    <cellStyle name="Percent 3 3 2 2 3 2 2 3 3" xfId="25534"/>
    <cellStyle name="Percent 3 3 2 2 3 2 2 3 4" xfId="25535"/>
    <cellStyle name="Percent 3 3 2 2 3 2 2 4" xfId="25536"/>
    <cellStyle name="Percent 3 3 2 2 3 2 2 5" xfId="25537"/>
    <cellStyle name="Percent 3 3 2 2 3 2 2 6" xfId="25538"/>
    <cellStyle name="Percent 3 3 2 2 3 2 3" xfId="25539"/>
    <cellStyle name="Percent 3 3 2 2 3 2 3 2" xfId="25540"/>
    <cellStyle name="Percent 3 3 2 2 3 2 3 2 2" xfId="25541"/>
    <cellStyle name="Percent 3 3 2 2 3 2 3 2 3" xfId="25542"/>
    <cellStyle name="Percent 3 3 2 2 3 2 3 2 4" xfId="25543"/>
    <cellStyle name="Percent 3 3 2 2 3 2 3 3" xfId="25544"/>
    <cellStyle name="Percent 3 3 2 2 3 2 3 3 2" xfId="25545"/>
    <cellStyle name="Percent 3 3 2 2 3 2 3 3 3" xfId="25546"/>
    <cellStyle name="Percent 3 3 2 2 3 2 3 3 4" xfId="25547"/>
    <cellStyle name="Percent 3 3 2 2 3 2 3 4" xfId="25548"/>
    <cellStyle name="Percent 3 3 2 2 3 2 3 5" xfId="25549"/>
    <cellStyle name="Percent 3 3 2 2 3 2 3 6" xfId="25550"/>
    <cellStyle name="Percent 3 3 2 2 3 2 4" xfId="25551"/>
    <cellStyle name="Percent 3 3 2 2 3 2 4 2" xfId="25552"/>
    <cellStyle name="Percent 3 3 2 2 3 2 4 3" xfId="25553"/>
    <cellStyle name="Percent 3 3 2 2 3 2 4 4" xfId="25554"/>
    <cellStyle name="Percent 3 3 2 2 3 2 5" xfId="25555"/>
    <cellStyle name="Percent 3 3 2 2 3 2 5 2" xfId="25556"/>
    <cellStyle name="Percent 3 3 2 2 3 2 5 3" xfId="25557"/>
    <cellStyle name="Percent 3 3 2 2 3 2 5 4" xfId="25558"/>
    <cellStyle name="Percent 3 3 2 2 3 2 6" xfId="25559"/>
    <cellStyle name="Percent 3 3 2 2 3 2 7" xfId="25560"/>
    <cellStyle name="Percent 3 3 2 2 3 2 8" xfId="25561"/>
    <cellStyle name="Percent 3 3 2 2 3 3" xfId="25562"/>
    <cellStyle name="Percent 3 3 2 2 3 3 2" xfId="25563"/>
    <cellStyle name="Percent 3 3 2 2 3 3 2 2" xfId="25564"/>
    <cellStyle name="Percent 3 3 2 2 3 3 2 2 2" xfId="25565"/>
    <cellStyle name="Percent 3 3 2 2 3 3 2 2 3" xfId="25566"/>
    <cellStyle name="Percent 3 3 2 2 3 3 2 2 4" xfId="25567"/>
    <cellStyle name="Percent 3 3 2 2 3 3 2 3" xfId="25568"/>
    <cellStyle name="Percent 3 3 2 2 3 3 2 3 2" xfId="25569"/>
    <cellStyle name="Percent 3 3 2 2 3 3 2 3 3" xfId="25570"/>
    <cellStyle name="Percent 3 3 2 2 3 3 2 3 4" xfId="25571"/>
    <cellStyle name="Percent 3 3 2 2 3 3 2 4" xfId="25572"/>
    <cellStyle name="Percent 3 3 2 2 3 3 2 5" xfId="25573"/>
    <cellStyle name="Percent 3 3 2 2 3 3 2 6" xfId="25574"/>
    <cellStyle name="Percent 3 3 2 2 3 3 3" xfId="25575"/>
    <cellStyle name="Percent 3 3 2 2 3 3 3 2" xfId="25576"/>
    <cellStyle name="Percent 3 3 2 2 3 3 3 2 2" xfId="25577"/>
    <cellStyle name="Percent 3 3 2 2 3 3 3 2 3" xfId="25578"/>
    <cellStyle name="Percent 3 3 2 2 3 3 3 2 4" xfId="25579"/>
    <cellStyle name="Percent 3 3 2 2 3 3 3 3" xfId="25580"/>
    <cellStyle name="Percent 3 3 2 2 3 3 3 3 2" xfId="25581"/>
    <cellStyle name="Percent 3 3 2 2 3 3 3 3 3" xfId="25582"/>
    <cellStyle name="Percent 3 3 2 2 3 3 3 3 4" xfId="25583"/>
    <cellStyle name="Percent 3 3 2 2 3 3 3 4" xfId="25584"/>
    <cellStyle name="Percent 3 3 2 2 3 3 3 5" xfId="25585"/>
    <cellStyle name="Percent 3 3 2 2 3 3 3 6" xfId="25586"/>
    <cellStyle name="Percent 3 3 2 2 3 3 4" xfId="25587"/>
    <cellStyle name="Percent 3 3 2 2 3 3 4 2" xfId="25588"/>
    <cellStyle name="Percent 3 3 2 2 3 3 4 3" xfId="25589"/>
    <cellStyle name="Percent 3 3 2 2 3 3 4 4" xfId="25590"/>
    <cellStyle name="Percent 3 3 2 2 3 3 5" xfId="25591"/>
    <cellStyle name="Percent 3 3 2 2 3 3 5 2" xfId="25592"/>
    <cellStyle name="Percent 3 3 2 2 3 3 5 3" xfId="25593"/>
    <cellStyle name="Percent 3 3 2 2 3 3 5 4" xfId="25594"/>
    <cellStyle name="Percent 3 3 2 2 3 3 6" xfId="25595"/>
    <cellStyle name="Percent 3 3 2 2 3 3 7" xfId="25596"/>
    <cellStyle name="Percent 3 3 2 2 3 3 8" xfId="25597"/>
    <cellStyle name="Percent 3 3 2 2 3 4" xfId="25598"/>
    <cellStyle name="Percent 3 3 2 2 3 4 2" xfId="25599"/>
    <cellStyle name="Percent 3 3 2 2 3 4 2 2" xfId="25600"/>
    <cellStyle name="Percent 3 3 2 2 3 4 2 3" xfId="25601"/>
    <cellStyle name="Percent 3 3 2 2 3 4 2 4" xfId="25602"/>
    <cellStyle name="Percent 3 3 2 2 3 4 3" xfId="25603"/>
    <cellStyle name="Percent 3 3 2 2 3 4 3 2" xfId="25604"/>
    <cellStyle name="Percent 3 3 2 2 3 4 3 3" xfId="25605"/>
    <cellStyle name="Percent 3 3 2 2 3 4 3 4" xfId="25606"/>
    <cellStyle name="Percent 3 3 2 2 3 4 4" xfId="25607"/>
    <cellStyle name="Percent 3 3 2 2 3 4 5" xfId="25608"/>
    <cellStyle name="Percent 3 3 2 2 3 4 6" xfId="25609"/>
    <cellStyle name="Percent 3 3 2 2 3 5" xfId="25610"/>
    <cellStyle name="Percent 3 3 2 2 3 5 2" xfId="25611"/>
    <cellStyle name="Percent 3 3 2 2 3 5 2 2" xfId="25612"/>
    <cellStyle name="Percent 3 3 2 2 3 5 2 3" xfId="25613"/>
    <cellStyle name="Percent 3 3 2 2 3 5 2 4" xfId="25614"/>
    <cellStyle name="Percent 3 3 2 2 3 5 3" xfId="25615"/>
    <cellStyle name="Percent 3 3 2 2 3 5 3 2" xfId="25616"/>
    <cellStyle name="Percent 3 3 2 2 3 5 3 3" xfId="25617"/>
    <cellStyle name="Percent 3 3 2 2 3 5 3 4" xfId="25618"/>
    <cellStyle name="Percent 3 3 2 2 3 5 4" xfId="25619"/>
    <cellStyle name="Percent 3 3 2 2 3 5 5" xfId="25620"/>
    <cellStyle name="Percent 3 3 2 2 3 5 6" xfId="25621"/>
    <cellStyle name="Percent 3 3 2 2 3 6" xfId="25622"/>
    <cellStyle name="Percent 3 3 2 2 3 6 2" xfId="25623"/>
    <cellStyle name="Percent 3 3 2 2 3 6 3" xfId="25624"/>
    <cellStyle name="Percent 3 3 2 2 3 6 4" xfId="25625"/>
    <cellStyle name="Percent 3 3 2 2 3 7" xfId="25626"/>
    <cellStyle name="Percent 3 3 2 2 3 7 2" xfId="25627"/>
    <cellStyle name="Percent 3 3 2 2 3 7 3" xfId="25628"/>
    <cellStyle name="Percent 3 3 2 2 3 7 4" xfId="25629"/>
    <cellStyle name="Percent 3 3 2 2 3 8" xfId="25630"/>
    <cellStyle name="Percent 3 3 2 2 3 9" xfId="25631"/>
    <cellStyle name="Percent 3 3 2 2 4" xfId="25632"/>
    <cellStyle name="Percent 3 3 2 2 4 2" xfId="25633"/>
    <cellStyle name="Percent 3 3 2 2 4 2 2" xfId="25634"/>
    <cellStyle name="Percent 3 3 2 2 4 2 2 2" xfId="25635"/>
    <cellStyle name="Percent 3 3 2 2 4 2 2 3" xfId="25636"/>
    <cellStyle name="Percent 3 3 2 2 4 2 2 4" xfId="25637"/>
    <cellStyle name="Percent 3 3 2 2 4 2 3" xfId="25638"/>
    <cellStyle name="Percent 3 3 2 2 4 2 3 2" xfId="25639"/>
    <cellStyle name="Percent 3 3 2 2 4 2 3 3" xfId="25640"/>
    <cellStyle name="Percent 3 3 2 2 4 2 3 4" xfId="25641"/>
    <cellStyle name="Percent 3 3 2 2 4 2 4" xfId="25642"/>
    <cellStyle name="Percent 3 3 2 2 4 2 5" xfId="25643"/>
    <cellStyle name="Percent 3 3 2 2 4 2 6" xfId="25644"/>
    <cellStyle name="Percent 3 3 2 2 4 3" xfId="25645"/>
    <cellStyle name="Percent 3 3 2 2 4 3 2" xfId="25646"/>
    <cellStyle name="Percent 3 3 2 2 4 3 2 2" xfId="25647"/>
    <cellStyle name="Percent 3 3 2 2 4 3 2 3" xfId="25648"/>
    <cellStyle name="Percent 3 3 2 2 4 3 2 4" xfId="25649"/>
    <cellStyle name="Percent 3 3 2 2 4 3 3" xfId="25650"/>
    <cellStyle name="Percent 3 3 2 2 4 3 3 2" xfId="25651"/>
    <cellStyle name="Percent 3 3 2 2 4 3 3 3" xfId="25652"/>
    <cellStyle name="Percent 3 3 2 2 4 3 3 4" xfId="25653"/>
    <cellStyle name="Percent 3 3 2 2 4 3 4" xfId="25654"/>
    <cellStyle name="Percent 3 3 2 2 4 3 5" xfId="25655"/>
    <cellStyle name="Percent 3 3 2 2 4 3 6" xfId="25656"/>
    <cellStyle name="Percent 3 3 2 2 4 4" xfId="25657"/>
    <cellStyle name="Percent 3 3 2 2 4 4 2" xfId="25658"/>
    <cellStyle name="Percent 3 3 2 2 4 4 3" xfId="25659"/>
    <cellStyle name="Percent 3 3 2 2 4 4 4" xfId="25660"/>
    <cellStyle name="Percent 3 3 2 2 4 5" xfId="25661"/>
    <cellStyle name="Percent 3 3 2 2 4 5 2" xfId="25662"/>
    <cellStyle name="Percent 3 3 2 2 4 5 3" xfId="25663"/>
    <cellStyle name="Percent 3 3 2 2 4 5 4" xfId="25664"/>
    <cellStyle name="Percent 3 3 2 2 4 6" xfId="25665"/>
    <cellStyle name="Percent 3 3 2 2 4 7" xfId="25666"/>
    <cellStyle name="Percent 3 3 2 2 4 8" xfId="25667"/>
    <cellStyle name="Percent 3 3 2 2 5" xfId="25668"/>
    <cellStyle name="Percent 3 3 2 2 5 2" xfId="25669"/>
    <cellStyle name="Percent 3 3 2 2 5 2 2" xfId="25670"/>
    <cellStyle name="Percent 3 3 2 2 5 2 2 2" xfId="25671"/>
    <cellStyle name="Percent 3 3 2 2 5 2 2 3" xfId="25672"/>
    <cellStyle name="Percent 3 3 2 2 5 2 2 4" xfId="25673"/>
    <cellStyle name="Percent 3 3 2 2 5 2 3" xfId="25674"/>
    <cellStyle name="Percent 3 3 2 2 5 2 3 2" xfId="25675"/>
    <cellStyle name="Percent 3 3 2 2 5 2 3 3" xfId="25676"/>
    <cellStyle name="Percent 3 3 2 2 5 2 3 4" xfId="25677"/>
    <cellStyle name="Percent 3 3 2 2 5 2 4" xfId="25678"/>
    <cellStyle name="Percent 3 3 2 2 5 2 5" xfId="25679"/>
    <cellStyle name="Percent 3 3 2 2 5 2 6" xfId="25680"/>
    <cellStyle name="Percent 3 3 2 2 5 3" xfId="25681"/>
    <cellStyle name="Percent 3 3 2 2 5 3 2" xfId="25682"/>
    <cellStyle name="Percent 3 3 2 2 5 3 2 2" xfId="25683"/>
    <cellStyle name="Percent 3 3 2 2 5 3 2 3" xfId="25684"/>
    <cellStyle name="Percent 3 3 2 2 5 3 2 4" xfId="25685"/>
    <cellStyle name="Percent 3 3 2 2 5 3 3" xfId="25686"/>
    <cellStyle name="Percent 3 3 2 2 5 3 3 2" xfId="25687"/>
    <cellStyle name="Percent 3 3 2 2 5 3 3 3" xfId="25688"/>
    <cellStyle name="Percent 3 3 2 2 5 3 3 4" xfId="25689"/>
    <cellStyle name="Percent 3 3 2 2 5 3 4" xfId="25690"/>
    <cellStyle name="Percent 3 3 2 2 5 3 5" xfId="25691"/>
    <cellStyle name="Percent 3 3 2 2 5 3 6" xfId="25692"/>
    <cellStyle name="Percent 3 3 2 2 5 4" xfId="25693"/>
    <cellStyle name="Percent 3 3 2 2 5 4 2" xfId="25694"/>
    <cellStyle name="Percent 3 3 2 2 5 4 3" xfId="25695"/>
    <cellStyle name="Percent 3 3 2 2 5 4 4" xfId="25696"/>
    <cellStyle name="Percent 3 3 2 2 5 5" xfId="25697"/>
    <cellStyle name="Percent 3 3 2 2 5 5 2" xfId="25698"/>
    <cellStyle name="Percent 3 3 2 2 5 5 3" xfId="25699"/>
    <cellStyle name="Percent 3 3 2 2 5 5 4" xfId="25700"/>
    <cellStyle name="Percent 3 3 2 2 5 6" xfId="25701"/>
    <cellStyle name="Percent 3 3 2 2 5 7" xfId="25702"/>
    <cellStyle name="Percent 3 3 2 2 5 8" xfId="25703"/>
    <cellStyle name="Percent 3 3 2 2 6" xfId="25704"/>
    <cellStyle name="Percent 3 3 2 2 6 2" xfId="25705"/>
    <cellStyle name="Percent 3 3 2 2 6 2 2" xfId="25706"/>
    <cellStyle name="Percent 3 3 2 2 6 2 2 2" xfId="25707"/>
    <cellStyle name="Percent 3 3 2 2 6 2 2 3" xfId="25708"/>
    <cellStyle name="Percent 3 3 2 2 6 2 2 4" xfId="25709"/>
    <cellStyle name="Percent 3 3 2 2 6 2 3" xfId="25710"/>
    <cellStyle name="Percent 3 3 2 2 6 2 3 2" xfId="25711"/>
    <cellStyle name="Percent 3 3 2 2 6 2 3 3" xfId="25712"/>
    <cellStyle name="Percent 3 3 2 2 6 2 3 4" xfId="25713"/>
    <cellStyle name="Percent 3 3 2 2 6 2 4" xfId="25714"/>
    <cellStyle name="Percent 3 3 2 2 6 2 5" xfId="25715"/>
    <cellStyle name="Percent 3 3 2 2 6 2 6" xfId="25716"/>
    <cellStyle name="Percent 3 3 2 2 6 3" xfId="25717"/>
    <cellStyle name="Percent 3 3 2 2 6 3 2" xfId="25718"/>
    <cellStyle name="Percent 3 3 2 2 6 3 2 2" xfId="25719"/>
    <cellStyle name="Percent 3 3 2 2 6 3 2 3" xfId="25720"/>
    <cellStyle name="Percent 3 3 2 2 6 3 2 4" xfId="25721"/>
    <cellStyle name="Percent 3 3 2 2 6 3 3" xfId="25722"/>
    <cellStyle name="Percent 3 3 2 2 6 3 3 2" xfId="25723"/>
    <cellStyle name="Percent 3 3 2 2 6 3 3 3" xfId="25724"/>
    <cellStyle name="Percent 3 3 2 2 6 3 3 4" xfId="25725"/>
    <cellStyle name="Percent 3 3 2 2 6 3 4" xfId="25726"/>
    <cellStyle name="Percent 3 3 2 2 6 3 5" xfId="25727"/>
    <cellStyle name="Percent 3 3 2 2 6 3 6" xfId="25728"/>
    <cellStyle name="Percent 3 3 2 2 6 4" xfId="25729"/>
    <cellStyle name="Percent 3 3 2 2 6 4 2" xfId="25730"/>
    <cellStyle name="Percent 3 3 2 2 6 4 3" xfId="25731"/>
    <cellStyle name="Percent 3 3 2 2 6 4 4" xfId="25732"/>
    <cellStyle name="Percent 3 3 2 2 6 5" xfId="25733"/>
    <cellStyle name="Percent 3 3 2 2 6 5 2" xfId="25734"/>
    <cellStyle name="Percent 3 3 2 2 6 5 3" xfId="25735"/>
    <cellStyle name="Percent 3 3 2 2 6 5 4" xfId="25736"/>
    <cellStyle name="Percent 3 3 2 2 6 6" xfId="25737"/>
    <cellStyle name="Percent 3 3 2 2 6 7" xfId="25738"/>
    <cellStyle name="Percent 3 3 2 2 6 8" xfId="25739"/>
    <cellStyle name="Percent 3 3 2 2 7" xfId="25740"/>
    <cellStyle name="Percent 3 3 2 2 7 2" xfId="25741"/>
    <cellStyle name="Percent 3 3 2 2 7 2 2" xfId="25742"/>
    <cellStyle name="Percent 3 3 2 2 7 2 3" xfId="25743"/>
    <cellStyle name="Percent 3 3 2 2 7 2 4" xfId="25744"/>
    <cellStyle name="Percent 3 3 2 2 7 3" xfId="25745"/>
    <cellStyle name="Percent 3 3 2 2 7 3 2" xfId="25746"/>
    <cellStyle name="Percent 3 3 2 2 7 3 3" xfId="25747"/>
    <cellStyle name="Percent 3 3 2 2 7 3 4" xfId="25748"/>
    <cellStyle name="Percent 3 3 2 2 7 4" xfId="25749"/>
    <cellStyle name="Percent 3 3 2 2 7 5" xfId="25750"/>
    <cellStyle name="Percent 3 3 2 2 7 6" xfId="25751"/>
    <cellStyle name="Percent 3 3 2 2 8" xfId="25752"/>
    <cellStyle name="Percent 3 3 2 2 8 2" xfId="25753"/>
    <cellStyle name="Percent 3 3 2 2 8 2 2" xfId="25754"/>
    <cellStyle name="Percent 3 3 2 2 8 2 3" xfId="25755"/>
    <cellStyle name="Percent 3 3 2 2 8 2 4" xfId="25756"/>
    <cellStyle name="Percent 3 3 2 2 8 3" xfId="25757"/>
    <cellStyle name="Percent 3 3 2 2 8 3 2" xfId="25758"/>
    <cellStyle name="Percent 3 3 2 2 8 3 3" xfId="25759"/>
    <cellStyle name="Percent 3 3 2 2 8 3 4" xfId="25760"/>
    <cellStyle name="Percent 3 3 2 2 8 4" xfId="25761"/>
    <cellStyle name="Percent 3 3 2 2 8 5" xfId="25762"/>
    <cellStyle name="Percent 3 3 2 2 8 6" xfId="25763"/>
    <cellStyle name="Percent 3 3 2 2 9" xfId="25764"/>
    <cellStyle name="Percent 3 3 2 2 9 2" xfId="25765"/>
    <cellStyle name="Percent 3 3 2 2 9 3" xfId="25766"/>
    <cellStyle name="Percent 3 3 2 2 9 4" xfId="25767"/>
    <cellStyle name="Percent 3 3 2 3" xfId="25768"/>
    <cellStyle name="Percent 3 3 2 3 10" xfId="25769"/>
    <cellStyle name="Percent 3 3 2 3 11" xfId="25770"/>
    <cellStyle name="Percent 3 3 2 3 12" xfId="25771"/>
    <cellStyle name="Percent 3 3 2 3 2" xfId="25772"/>
    <cellStyle name="Percent 3 3 2 3 2 10" xfId="25773"/>
    <cellStyle name="Percent 3 3 2 3 2 2" xfId="25774"/>
    <cellStyle name="Percent 3 3 2 3 2 2 2" xfId="25775"/>
    <cellStyle name="Percent 3 3 2 3 2 2 2 2" xfId="25776"/>
    <cellStyle name="Percent 3 3 2 3 2 2 2 2 2" xfId="25777"/>
    <cellStyle name="Percent 3 3 2 3 2 2 2 2 3" xfId="25778"/>
    <cellStyle name="Percent 3 3 2 3 2 2 2 2 4" xfId="25779"/>
    <cellStyle name="Percent 3 3 2 3 2 2 2 3" xfId="25780"/>
    <cellStyle name="Percent 3 3 2 3 2 2 2 3 2" xfId="25781"/>
    <cellStyle name="Percent 3 3 2 3 2 2 2 3 3" xfId="25782"/>
    <cellStyle name="Percent 3 3 2 3 2 2 2 3 4" xfId="25783"/>
    <cellStyle name="Percent 3 3 2 3 2 2 2 4" xfId="25784"/>
    <cellStyle name="Percent 3 3 2 3 2 2 2 5" xfId="25785"/>
    <cellStyle name="Percent 3 3 2 3 2 2 2 6" xfId="25786"/>
    <cellStyle name="Percent 3 3 2 3 2 2 3" xfId="25787"/>
    <cellStyle name="Percent 3 3 2 3 2 2 3 2" xfId="25788"/>
    <cellStyle name="Percent 3 3 2 3 2 2 3 2 2" xfId="25789"/>
    <cellStyle name="Percent 3 3 2 3 2 2 3 2 3" xfId="25790"/>
    <cellStyle name="Percent 3 3 2 3 2 2 3 2 4" xfId="25791"/>
    <cellStyle name="Percent 3 3 2 3 2 2 3 3" xfId="25792"/>
    <cellStyle name="Percent 3 3 2 3 2 2 3 3 2" xfId="25793"/>
    <cellStyle name="Percent 3 3 2 3 2 2 3 3 3" xfId="25794"/>
    <cellStyle name="Percent 3 3 2 3 2 2 3 3 4" xfId="25795"/>
    <cellStyle name="Percent 3 3 2 3 2 2 3 4" xfId="25796"/>
    <cellStyle name="Percent 3 3 2 3 2 2 3 5" xfId="25797"/>
    <cellStyle name="Percent 3 3 2 3 2 2 3 6" xfId="25798"/>
    <cellStyle name="Percent 3 3 2 3 2 2 4" xfId="25799"/>
    <cellStyle name="Percent 3 3 2 3 2 2 4 2" xfId="25800"/>
    <cellStyle name="Percent 3 3 2 3 2 2 4 3" xfId="25801"/>
    <cellStyle name="Percent 3 3 2 3 2 2 4 4" xfId="25802"/>
    <cellStyle name="Percent 3 3 2 3 2 2 5" xfId="25803"/>
    <cellStyle name="Percent 3 3 2 3 2 2 5 2" xfId="25804"/>
    <cellStyle name="Percent 3 3 2 3 2 2 5 3" xfId="25805"/>
    <cellStyle name="Percent 3 3 2 3 2 2 5 4" xfId="25806"/>
    <cellStyle name="Percent 3 3 2 3 2 2 6" xfId="25807"/>
    <cellStyle name="Percent 3 3 2 3 2 2 7" xfId="25808"/>
    <cellStyle name="Percent 3 3 2 3 2 2 8" xfId="25809"/>
    <cellStyle name="Percent 3 3 2 3 2 3" xfId="25810"/>
    <cellStyle name="Percent 3 3 2 3 2 3 2" xfId="25811"/>
    <cellStyle name="Percent 3 3 2 3 2 3 2 2" xfId="25812"/>
    <cellStyle name="Percent 3 3 2 3 2 3 2 2 2" xfId="25813"/>
    <cellStyle name="Percent 3 3 2 3 2 3 2 2 3" xfId="25814"/>
    <cellStyle name="Percent 3 3 2 3 2 3 2 2 4" xfId="25815"/>
    <cellStyle name="Percent 3 3 2 3 2 3 2 3" xfId="25816"/>
    <cellStyle name="Percent 3 3 2 3 2 3 2 3 2" xfId="25817"/>
    <cellStyle name="Percent 3 3 2 3 2 3 2 3 3" xfId="25818"/>
    <cellStyle name="Percent 3 3 2 3 2 3 2 3 4" xfId="25819"/>
    <cellStyle name="Percent 3 3 2 3 2 3 2 4" xfId="25820"/>
    <cellStyle name="Percent 3 3 2 3 2 3 2 5" xfId="25821"/>
    <cellStyle name="Percent 3 3 2 3 2 3 2 6" xfId="25822"/>
    <cellStyle name="Percent 3 3 2 3 2 3 3" xfId="25823"/>
    <cellStyle name="Percent 3 3 2 3 2 3 3 2" xfId="25824"/>
    <cellStyle name="Percent 3 3 2 3 2 3 3 2 2" xfId="25825"/>
    <cellStyle name="Percent 3 3 2 3 2 3 3 2 3" xfId="25826"/>
    <cellStyle name="Percent 3 3 2 3 2 3 3 2 4" xfId="25827"/>
    <cellStyle name="Percent 3 3 2 3 2 3 3 3" xfId="25828"/>
    <cellStyle name="Percent 3 3 2 3 2 3 3 3 2" xfId="25829"/>
    <cellStyle name="Percent 3 3 2 3 2 3 3 3 3" xfId="25830"/>
    <cellStyle name="Percent 3 3 2 3 2 3 3 3 4" xfId="25831"/>
    <cellStyle name="Percent 3 3 2 3 2 3 3 4" xfId="25832"/>
    <cellStyle name="Percent 3 3 2 3 2 3 3 5" xfId="25833"/>
    <cellStyle name="Percent 3 3 2 3 2 3 3 6" xfId="25834"/>
    <cellStyle name="Percent 3 3 2 3 2 3 4" xfId="25835"/>
    <cellStyle name="Percent 3 3 2 3 2 3 4 2" xfId="25836"/>
    <cellStyle name="Percent 3 3 2 3 2 3 4 3" xfId="25837"/>
    <cellStyle name="Percent 3 3 2 3 2 3 4 4" xfId="25838"/>
    <cellStyle name="Percent 3 3 2 3 2 3 5" xfId="25839"/>
    <cellStyle name="Percent 3 3 2 3 2 3 5 2" xfId="25840"/>
    <cellStyle name="Percent 3 3 2 3 2 3 5 3" xfId="25841"/>
    <cellStyle name="Percent 3 3 2 3 2 3 5 4" xfId="25842"/>
    <cellStyle name="Percent 3 3 2 3 2 3 6" xfId="25843"/>
    <cellStyle name="Percent 3 3 2 3 2 3 7" xfId="25844"/>
    <cellStyle name="Percent 3 3 2 3 2 3 8" xfId="25845"/>
    <cellStyle name="Percent 3 3 2 3 2 4" xfId="25846"/>
    <cellStyle name="Percent 3 3 2 3 2 4 2" xfId="25847"/>
    <cellStyle name="Percent 3 3 2 3 2 4 2 2" xfId="25848"/>
    <cellStyle name="Percent 3 3 2 3 2 4 2 3" xfId="25849"/>
    <cellStyle name="Percent 3 3 2 3 2 4 2 4" xfId="25850"/>
    <cellStyle name="Percent 3 3 2 3 2 4 3" xfId="25851"/>
    <cellStyle name="Percent 3 3 2 3 2 4 3 2" xfId="25852"/>
    <cellStyle name="Percent 3 3 2 3 2 4 3 3" xfId="25853"/>
    <cellStyle name="Percent 3 3 2 3 2 4 3 4" xfId="25854"/>
    <cellStyle name="Percent 3 3 2 3 2 4 4" xfId="25855"/>
    <cellStyle name="Percent 3 3 2 3 2 4 5" xfId="25856"/>
    <cellStyle name="Percent 3 3 2 3 2 4 6" xfId="25857"/>
    <cellStyle name="Percent 3 3 2 3 2 5" xfId="25858"/>
    <cellStyle name="Percent 3 3 2 3 2 5 2" xfId="25859"/>
    <cellStyle name="Percent 3 3 2 3 2 5 2 2" xfId="25860"/>
    <cellStyle name="Percent 3 3 2 3 2 5 2 3" xfId="25861"/>
    <cellStyle name="Percent 3 3 2 3 2 5 2 4" xfId="25862"/>
    <cellStyle name="Percent 3 3 2 3 2 5 3" xfId="25863"/>
    <cellStyle name="Percent 3 3 2 3 2 5 3 2" xfId="25864"/>
    <cellStyle name="Percent 3 3 2 3 2 5 3 3" xfId="25865"/>
    <cellStyle name="Percent 3 3 2 3 2 5 3 4" xfId="25866"/>
    <cellStyle name="Percent 3 3 2 3 2 5 4" xfId="25867"/>
    <cellStyle name="Percent 3 3 2 3 2 5 5" xfId="25868"/>
    <cellStyle name="Percent 3 3 2 3 2 5 6" xfId="25869"/>
    <cellStyle name="Percent 3 3 2 3 2 6" xfId="25870"/>
    <cellStyle name="Percent 3 3 2 3 2 6 2" xfId="25871"/>
    <cellStyle name="Percent 3 3 2 3 2 6 3" xfId="25872"/>
    <cellStyle name="Percent 3 3 2 3 2 6 4" xfId="25873"/>
    <cellStyle name="Percent 3 3 2 3 2 7" xfId="25874"/>
    <cellStyle name="Percent 3 3 2 3 2 7 2" xfId="25875"/>
    <cellStyle name="Percent 3 3 2 3 2 7 3" xfId="25876"/>
    <cellStyle name="Percent 3 3 2 3 2 7 4" xfId="25877"/>
    <cellStyle name="Percent 3 3 2 3 2 8" xfId="25878"/>
    <cellStyle name="Percent 3 3 2 3 2 9" xfId="25879"/>
    <cellStyle name="Percent 3 3 2 3 3" xfId="25880"/>
    <cellStyle name="Percent 3 3 2 3 3 2" xfId="25881"/>
    <cellStyle name="Percent 3 3 2 3 3 2 2" xfId="25882"/>
    <cellStyle name="Percent 3 3 2 3 3 2 2 2" xfId="25883"/>
    <cellStyle name="Percent 3 3 2 3 3 2 2 3" xfId="25884"/>
    <cellStyle name="Percent 3 3 2 3 3 2 2 4" xfId="25885"/>
    <cellStyle name="Percent 3 3 2 3 3 2 3" xfId="25886"/>
    <cellStyle name="Percent 3 3 2 3 3 2 3 2" xfId="25887"/>
    <cellStyle name="Percent 3 3 2 3 3 2 3 3" xfId="25888"/>
    <cellStyle name="Percent 3 3 2 3 3 2 3 4" xfId="25889"/>
    <cellStyle name="Percent 3 3 2 3 3 2 4" xfId="25890"/>
    <cellStyle name="Percent 3 3 2 3 3 2 5" xfId="25891"/>
    <cellStyle name="Percent 3 3 2 3 3 2 6" xfId="25892"/>
    <cellStyle name="Percent 3 3 2 3 3 3" xfId="25893"/>
    <cellStyle name="Percent 3 3 2 3 3 3 2" xfId="25894"/>
    <cellStyle name="Percent 3 3 2 3 3 3 2 2" xfId="25895"/>
    <cellStyle name="Percent 3 3 2 3 3 3 2 3" xfId="25896"/>
    <cellStyle name="Percent 3 3 2 3 3 3 2 4" xfId="25897"/>
    <cellStyle name="Percent 3 3 2 3 3 3 3" xfId="25898"/>
    <cellStyle name="Percent 3 3 2 3 3 3 3 2" xfId="25899"/>
    <cellStyle name="Percent 3 3 2 3 3 3 3 3" xfId="25900"/>
    <cellStyle name="Percent 3 3 2 3 3 3 3 4" xfId="25901"/>
    <cellStyle name="Percent 3 3 2 3 3 3 4" xfId="25902"/>
    <cellStyle name="Percent 3 3 2 3 3 3 5" xfId="25903"/>
    <cellStyle name="Percent 3 3 2 3 3 3 6" xfId="25904"/>
    <cellStyle name="Percent 3 3 2 3 3 4" xfId="25905"/>
    <cellStyle name="Percent 3 3 2 3 3 4 2" xfId="25906"/>
    <cellStyle name="Percent 3 3 2 3 3 4 3" xfId="25907"/>
    <cellStyle name="Percent 3 3 2 3 3 4 4" xfId="25908"/>
    <cellStyle name="Percent 3 3 2 3 3 5" xfId="25909"/>
    <cellStyle name="Percent 3 3 2 3 3 5 2" xfId="25910"/>
    <cellStyle name="Percent 3 3 2 3 3 5 3" xfId="25911"/>
    <cellStyle name="Percent 3 3 2 3 3 5 4" xfId="25912"/>
    <cellStyle name="Percent 3 3 2 3 3 6" xfId="25913"/>
    <cellStyle name="Percent 3 3 2 3 3 7" xfId="25914"/>
    <cellStyle name="Percent 3 3 2 3 3 8" xfId="25915"/>
    <cellStyle name="Percent 3 3 2 3 4" xfId="25916"/>
    <cellStyle name="Percent 3 3 2 3 4 2" xfId="25917"/>
    <cellStyle name="Percent 3 3 2 3 4 2 2" xfId="25918"/>
    <cellStyle name="Percent 3 3 2 3 4 2 2 2" xfId="25919"/>
    <cellStyle name="Percent 3 3 2 3 4 2 2 3" xfId="25920"/>
    <cellStyle name="Percent 3 3 2 3 4 2 2 4" xfId="25921"/>
    <cellStyle name="Percent 3 3 2 3 4 2 3" xfId="25922"/>
    <cellStyle name="Percent 3 3 2 3 4 2 3 2" xfId="25923"/>
    <cellStyle name="Percent 3 3 2 3 4 2 3 3" xfId="25924"/>
    <cellStyle name="Percent 3 3 2 3 4 2 3 4" xfId="25925"/>
    <cellStyle name="Percent 3 3 2 3 4 2 4" xfId="25926"/>
    <cellStyle name="Percent 3 3 2 3 4 2 5" xfId="25927"/>
    <cellStyle name="Percent 3 3 2 3 4 2 6" xfId="25928"/>
    <cellStyle name="Percent 3 3 2 3 4 3" xfId="25929"/>
    <cellStyle name="Percent 3 3 2 3 4 3 2" xfId="25930"/>
    <cellStyle name="Percent 3 3 2 3 4 3 2 2" xfId="25931"/>
    <cellStyle name="Percent 3 3 2 3 4 3 2 3" xfId="25932"/>
    <cellStyle name="Percent 3 3 2 3 4 3 2 4" xfId="25933"/>
    <cellStyle name="Percent 3 3 2 3 4 3 3" xfId="25934"/>
    <cellStyle name="Percent 3 3 2 3 4 3 3 2" xfId="25935"/>
    <cellStyle name="Percent 3 3 2 3 4 3 3 3" xfId="25936"/>
    <cellStyle name="Percent 3 3 2 3 4 3 3 4" xfId="25937"/>
    <cellStyle name="Percent 3 3 2 3 4 3 4" xfId="25938"/>
    <cellStyle name="Percent 3 3 2 3 4 3 5" xfId="25939"/>
    <cellStyle name="Percent 3 3 2 3 4 3 6" xfId="25940"/>
    <cellStyle name="Percent 3 3 2 3 4 4" xfId="25941"/>
    <cellStyle name="Percent 3 3 2 3 4 4 2" xfId="25942"/>
    <cellStyle name="Percent 3 3 2 3 4 4 3" xfId="25943"/>
    <cellStyle name="Percent 3 3 2 3 4 4 4" xfId="25944"/>
    <cellStyle name="Percent 3 3 2 3 4 5" xfId="25945"/>
    <cellStyle name="Percent 3 3 2 3 4 5 2" xfId="25946"/>
    <cellStyle name="Percent 3 3 2 3 4 5 3" xfId="25947"/>
    <cellStyle name="Percent 3 3 2 3 4 5 4" xfId="25948"/>
    <cellStyle name="Percent 3 3 2 3 4 6" xfId="25949"/>
    <cellStyle name="Percent 3 3 2 3 4 7" xfId="25950"/>
    <cellStyle name="Percent 3 3 2 3 4 8" xfId="25951"/>
    <cellStyle name="Percent 3 3 2 3 5" xfId="25952"/>
    <cellStyle name="Percent 3 3 2 3 5 2" xfId="25953"/>
    <cellStyle name="Percent 3 3 2 3 5 2 2" xfId="25954"/>
    <cellStyle name="Percent 3 3 2 3 5 2 2 2" xfId="25955"/>
    <cellStyle name="Percent 3 3 2 3 5 2 2 3" xfId="25956"/>
    <cellStyle name="Percent 3 3 2 3 5 2 2 4" xfId="25957"/>
    <cellStyle name="Percent 3 3 2 3 5 2 3" xfId="25958"/>
    <cellStyle name="Percent 3 3 2 3 5 2 3 2" xfId="25959"/>
    <cellStyle name="Percent 3 3 2 3 5 2 3 3" xfId="25960"/>
    <cellStyle name="Percent 3 3 2 3 5 2 3 4" xfId="25961"/>
    <cellStyle name="Percent 3 3 2 3 5 2 4" xfId="25962"/>
    <cellStyle name="Percent 3 3 2 3 5 2 5" xfId="25963"/>
    <cellStyle name="Percent 3 3 2 3 5 2 6" xfId="25964"/>
    <cellStyle name="Percent 3 3 2 3 5 3" xfId="25965"/>
    <cellStyle name="Percent 3 3 2 3 5 3 2" xfId="25966"/>
    <cellStyle name="Percent 3 3 2 3 5 3 2 2" xfId="25967"/>
    <cellStyle name="Percent 3 3 2 3 5 3 2 3" xfId="25968"/>
    <cellStyle name="Percent 3 3 2 3 5 3 2 4" xfId="25969"/>
    <cellStyle name="Percent 3 3 2 3 5 3 3" xfId="25970"/>
    <cellStyle name="Percent 3 3 2 3 5 3 3 2" xfId="25971"/>
    <cellStyle name="Percent 3 3 2 3 5 3 3 3" xfId="25972"/>
    <cellStyle name="Percent 3 3 2 3 5 3 3 4" xfId="25973"/>
    <cellStyle name="Percent 3 3 2 3 5 3 4" xfId="25974"/>
    <cellStyle name="Percent 3 3 2 3 5 3 5" xfId="25975"/>
    <cellStyle name="Percent 3 3 2 3 5 3 6" xfId="25976"/>
    <cellStyle name="Percent 3 3 2 3 5 4" xfId="25977"/>
    <cellStyle name="Percent 3 3 2 3 5 4 2" xfId="25978"/>
    <cellStyle name="Percent 3 3 2 3 5 4 3" xfId="25979"/>
    <cellStyle name="Percent 3 3 2 3 5 4 4" xfId="25980"/>
    <cellStyle name="Percent 3 3 2 3 5 5" xfId="25981"/>
    <cellStyle name="Percent 3 3 2 3 5 5 2" xfId="25982"/>
    <cellStyle name="Percent 3 3 2 3 5 5 3" xfId="25983"/>
    <cellStyle name="Percent 3 3 2 3 5 5 4" xfId="25984"/>
    <cellStyle name="Percent 3 3 2 3 5 6" xfId="25985"/>
    <cellStyle name="Percent 3 3 2 3 5 7" xfId="25986"/>
    <cellStyle name="Percent 3 3 2 3 5 8" xfId="25987"/>
    <cellStyle name="Percent 3 3 2 3 6" xfId="25988"/>
    <cellStyle name="Percent 3 3 2 3 6 2" xfId="25989"/>
    <cellStyle name="Percent 3 3 2 3 6 2 2" xfId="25990"/>
    <cellStyle name="Percent 3 3 2 3 6 2 3" xfId="25991"/>
    <cellStyle name="Percent 3 3 2 3 6 2 4" xfId="25992"/>
    <cellStyle name="Percent 3 3 2 3 6 3" xfId="25993"/>
    <cellStyle name="Percent 3 3 2 3 6 3 2" xfId="25994"/>
    <cellStyle name="Percent 3 3 2 3 6 3 3" xfId="25995"/>
    <cellStyle name="Percent 3 3 2 3 6 3 4" xfId="25996"/>
    <cellStyle name="Percent 3 3 2 3 6 4" xfId="25997"/>
    <cellStyle name="Percent 3 3 2 3 6 5" xfId="25998"/>
    <cellStyle name="Percent 3 3 2 3 6 6" xfId="25999"/>
    <cellStyle name="Percent 3 3 2 3 7" xfId="26000"/>
    <cellStyle name="Percent 3 3 2 3 7 2" xfId="26001"/>
    <cellStyle name="Percent 3 3 2 3 7 2 2" xfId="26002"/>
    <cellStyle name="Percent 3 3 2 3 7 2 3" xfId="26003"/>
    <cellStyle name="Percent 3 3 2 3 7 2 4" xfId="26004"/>
    <cellStyle name="Percent 3 3 2 3 7 3" xfId="26005"/>
    <cellStyle name="Percent 3 3 2 3 7 3 2" xfId="26006"/>
    <cellStyle name="Percent 3 3 2 3 7 3 3" xfId="26007"/>
    <cellStyle name="Percent 3 3 2 3 7 3 4" xfId="26008"/>
    <cellStyle name="Percent 3 3 2 3 7 4" xfId="26009"/>
    <cellStyle name="Percent 3 3 2 3 7 5" xfId="26010"/>
    <cellStyle name="Percent 3 3 2 3 7 6" xfId="26011"/>
    <cellStyle name="Percent 3 3 2 3 8" xfId="26012"/>
    <cellStyle name="Percent 3 3 2 3 8 2" xfId="26013"/>
    <cellStyle name="Percent 3 3 2 3 8 3" xfId="26014"/>
    <cellStyle name="Percent 3 3 2 3 8 4" xfId="26015"/>
    <cellStyle name="Percent 3 3 2 3 9" xfId="26016"/>
    <cellStyle name="Percent 3 3 2 3 9 2" xfId="26017"/>
    <cellStyle name="Percent 3 3 2 3 9 3" xfId="26018"/>
    <cellStyle name="Percent 3 3 2 3 9 4" xfId="26019"/>
    <cellStyle name="Percent 3 3 2 4" xfId="26020"/>
    <cellStyle name="Percent 3 3 2 4 10" xfId="26021"/>
    <cellStyle name="Percent 3 3 2 4 2" xfId="26022"/>
    <cellStyle name="Percent 3 3 2 4 2 2" xfId="26023"/>
    <cellStyle name="Percent 3 3 2 4 2 2 2" xfId="26024"/>
    <cellStyle name="Percent 3 3 2 4 2 2 2 2" xfId="26025"/>
    <cellStyle name="Percent 3 3 2 4 2 2 2 3" xfId="26026"/>
    <cellStyle name="Percent 3 3 2 4 2 2 2 4" xfId="26027"/>
    <cellStyle name="Percent 3 3 2 4 2 2 3" xfId="26028"/>
    <cellStyle name="Percent 3 3 2 4 2 2 3 2" xfId="26029"/>
    <cellStyle name="Percent 3 3 2 4 2 2 3 3" xfId="26030"/>
    <cellStyle name="Percent 3 3 2 4 2 2 3 4" xfId="26031"/>
    <cellStyle name="Percent 3 3 2 4 2 2 4" xfId="26032"/>
    <cellStyle name="Percent 3 3 2 4 2 2 5" xfId="26033"/>
    <cellStyle name="Percent 3 3 2 4 2 2 6" xfId="26034"/>
    <cellStyle name="Percent 3 3 2 4 2 3" xfId="26035"/>
    <cellStyle name="Percent 3 3 2 4 2 3 2" xfId="26036"/>
    <cellStyle name="Percent 3 3 2 4 2 3 2 2" xfId="26037"/>
    <cellStyle name="Percent 3 3 2 4 2 3 2 3" xfId="26038"/>
    <cellStyle name="Percent 3 3 2 4 2 3 2 4" xfId="26039"/>
    <cellStyle name="Percent 3 3 2 4 2 3 3" xfId="26040"/>
    <cellStyle name="Percent 3 3 2 4 2 3 3 2" xfId="26041"/>
    <cellStyle name="Percent 3 3 2 4 2 3 3 3" xfId="26042"/>
    <cellStyle name="Percent 3 3 2 4 2 3 3 4" xfId="26043"/>
    <cellStyle name="Percent 3 3 2 4 2 3 4" xfId="26044"/>
    <cellStyle name="Percent 3 3 2 4 2 3 5" xfId="26045"/>
    <cellStyle name="Percent 3 3 2 4 2 3 6" xfId="26046"/>
    <cellStyle name="Percent 3 3 2 4 2 4" xfId="26047"/>
    <cellStyle name="Percent 3 3 2 4 2 4 2" xfId="26048"/>
    <cellStyle name="Percent 3 3 2 4 2 4 3" xfId="26049"/>
    <cellStyle name="Percent 3 3 2 4 2 4 4" xfId="26050"/>
    <cellStyle name="Percent 3 3 2 4 2 5" xfId="26051"/>
    <cellStyle name="Percent 3 3 2 4 2 5 2" xfId="26052"/>
    <cellStyle name="Percent 3 3 2 4 2 5 3" xfId="26053"/>
    <cellStyle name="Percent 3 3 2 4 2 5 4" xfId="26054"/>
    <cellStyle name="Percent 3 3 2 4 2 6" xfId="26055"/>
    <cellStyle name="Percent 3 3 2 4 2 7" xfId="26056"/>
    <cellStyle name="Percent 3 3 2 4 2 8" xfId="26057"/>
    <cellStyle name="Percent 3 3 2 4 3" xfId="26058"/>
    <cellStyle name="Percent 3 3 2 4 3 2" xfId="26059"/>
    <cellStyle name="Percent 3 3 2 4 3 2 2" xfId="26060"/>
    <cellStyle name="Percent 3 3 2 4 3 2 2 2" xfId="26061"/>
    <cellStyle name="Percent 3 3 2 4 3 2 2 3" xfId="26062"/>
    <cellStyle name="Percent 3 3 2 4 3 2 2 4" xfId="26063"/>
    <cellStyle name="Percent 3 3 2 4 3 2 3" xfId="26064"/>
    <cellStyle name="Percent 3 3 2 4 3 2 3 2" xfId="26065"/>
    <cellStyle name="Percent 3 3 2 4 3 2 3 3" xfId="26066"/>
    <cellStyle name="Percent 3 3 2 4 3 2 3 4" xfId="26067"/>
    <cellStyle name="Percent 3 3 2 4 3 2 4" xfId="26068"/>
    <cellStyle name="Percent 3 3 2 4 3 2 5" xfId="26069"/>
    <cellStyle name="Percent 3 3 2 4 3 2 6" xfId="26070"/>
    <cellStyle name="Percent 3 3 2 4 3 3" xfId="26071"/>
    <cellStyle name="Percent 3 3 2 4 3 3 2" xfId="26072"/>
    <cellStyle name="Percent 3 3 2 4 3 3 2 2" xfId="26073"/>
    <cellStyle name="Percent 3 3 2 4 3 3 2 3" xfId="26074"/>
    <cellStyle name="Percent 3 3 2 4 3 3 2 4" xfId="26075"/>
    <cellStyle name="Percent 3 3 2 4 3 3 3" xfId="26076"/>
    <cellStyle name="Percent 3 3 2 4 3 3 3 2" xfId="26077"/>
    <cellStyle name="Percent 3 3 2 4 3 3 3 3" xfId="26078"/>
    <cellStyle name="Percent 3 3 2 4 3 3 3 4" xfId="26079"/>
    <cellStyle name="Percent 3 3 2 4 3 3 4" xfId="26080"/>
    <cellStyle name="Percent 3 3 2 4 3 3 5" xfId="26081"/>
    <cellStyle name="Percent 3 3 2 4 3 3 6" xfId="26082"/>
    <cellStyle name="Percent 3 3 2 4 3 4" xfId="26083"/>
    <cellStyle name="Percent 3 3 2 4 3 4 2" xfId="26084"/>
    <cellStyle name="Percent 3 3 2 4 3 4 3" xfId="26085"/>
    <cellStyle name="Percent 3 3 2 4 3 4 4" xfId="26086"/>
    <cellStyle name="Percent 3 3 2 4 3 5" xfId="26087"/>
    <cellStyle name="Percent 3 3 2 4 3 5 2" xfId="26088"/>
    <cellStyle name="Percent 3 3 2 4 3 5 3" xfId="26089"/>
    <cellStyle name="Percent 3 3 2 4 3 5 4" xfId="26090"/>
    <cellStyle name="Percent 3 3 2 4 3 6" xfId="26091"/>
    <cellStyle name="Percent 3 3 2 4 3 7" xfId="26092"/>
    <cellStyle name="Percent 3 3 2 4 3 8" xfId="26093"/>
    <cellStyle name="Percent 3 3 2 4 4" xfId="26094"/>
    <cellStyle name="Percent 3 3 2 4 4 2" xfId="26095"/>
    <cellStyle name="Percent 3 3 2 4 4 2 2" xfId="26096"/>
    <cellStyle name="Percent 3 3 2 4 4 2 3" xfId="26097"/>
    <cellStyle name="Percent 3 3 2 4 4 2 4" xfId="26098"/>
    <cellStyle name="Percent 3 3 2 4 4 3" xfId="26099"/>
    <cellStyle name="Percent 3 3 2 4 4 3 2" xfId="26100"/>
    <cellStyle name="Percent 3 3 2 4 4 3 3" xfId="26101"/>
    <cellStyle name="Percent 3 3 2 4 4 3 4" xfId="26102"/>
    <cellStyle name="Percent 3 3 2 4 4 4" xfId="26103"/>
    <cellStyle name="Percent 3 3 2 4 4 5" xfId="26104"/>
    <cellStyle name="Percent 3 3 2 4 4 6" xfId="26105"/>
    <cellStyle name="Percent 3 3 2 4 5" xfId="26106"/>
    <cellStyle name="Percent 3 3 2 4 5 2" xfId="26107"/>
    <cellStyle name="Percent 3 3 2 4 5 2 2" xfId="26108"/>
    <cellStyle name="Percent 3 3 2 4 5 2 3" xfId="26109"/>
    <cellStyle name="Percent 3 3 2 4 5 2 4" xfId="26110"/>
    <cellStyle name="Percent 3 3 2 4 5 3" xfId="26111"/>
    <cellStyle name="Percent 3 3 2 4 5 3 2" xfId="26112"/>
    <cellStyle name="Percent 3 3 2 4 5 3 3" xfId="26113"/>
    <cellStyle name="Percent 3 3 2 4 5 3 4" xfId="26114"/>
    <cellStyle name="Percent 3 3 2 4 5 4" xfId="26115"/>
    <cellStyle name="Percent 3 3 2 4 5 5" xfId="26116"/>
    <cellStyle name="Percent 3 3 2 4 5 6" xfId="26117"/>
    <cellStyle name="Percent 3 3 2 4 6" xfId="26118"/>
    <cellStyle name="Percent 3 3 2 4 6 2" xfId="26119"/>
    <cellStyle name="Percent 3 3 2 4 6 3" xfId="26120"/>
    <cellStyle name="Percent 3 3 2 4 6 4" xfId="26121"/>
    <cellStyle name="Percent 3 3 2 4 7" xfId="26122"/>
    <cellStyle name="Percent 3 3 2 4 7 2" xfId="26123"/>
    <cellStyle name="Percent 3 3 2 4 7 3" xfId="26124"/>
    <cellStyle name="Percent 3 3 2 4 7 4" xfId="26125"/>
    <cellStyle name="Percent 3 3 2 4 8" xfId="26126"/>
    <cellStyle name="Percent 3 3 2 4 9" xfId="26127"/>
    <cellStyle name="Percent 3 3 2 5" xfId="26128"/>
    <cellStyle name="Percent 3 3 2 5 2" xfId="26129"/>
    <cellStyle name="Percent 3 3 2 5 2 2" xfId="26130"/>
    <cellStyle name="Percent 3 3 2 5 2 2 2" xfId="26131"/>
    <cellStyle name="Percent 3 3 2 5 2 2 3" xfId="26132"/>
    <cellStyle name="Percent 3 3 2 5 2 2 4" xfId="26133"/>
    <cellStyle name="Percent 3 3 2 5 2 3" xfId="26134"/>
    <cellStyle name="Percent 3 3 2 5 2 3 2" xfId="26135"/>
    <cellStyle name="Percent 3 3 2 5 2 3 3" xfId="26136"/>
    <cellStyle name="Percent 3 3 2 5 2 3 4" xfId="26137"/>
    <cellStyle name="Percent 3 3 2 5 2 4" xfId="26138"/>
    <cellStyle name="Percent 3 3 2 5 2 5" xfId="26139"/>
    <cellStyle name="Percent 3 3 2 5 2 6" xfId="26140"/>
    <cellStyle name="Percent 3 3 2 5 3" xfId="26141"/>
    <cellStyle name="Percent 3 3 2 5 3 2" xfId="26142"/>
    <cellStyle name="Percent 3 3 2 5 3 2 2" xfId="26143"/>
    <cellStyle name="Percent 3 3 2 5 3 2 3" xfId="26144"/>
    <cellStyle name="Percent 3 3 2 5 3 2 4" xfId="26145"/>
    <cellStyle name="Percent 3 3 2 5 3 3" xfId="26146"/>
    <cellStyle name="Percent 3 3 2 5 3 3 2" xfId="26147"/>
    <cellStyle name="Percent 3 3 2 5 3 3 3" xfId="26148"/>
    <cellStyle name="Percent 3 3 2 5 3 3 4" xfId="26149"/>
    <cellStyle name="Percent 3 3 2 5 3 4" xfId="26150"/>
    <cellStyle name="Percent 3 3 2 5 3 5" xfId="26151"/>
    <cellStyle name="Percent 3 3 2 5 3 6" xfId="26152"/>
    <cellStyle name="Percent 3 3 2 5 4" xfId="26153"/>
    <cellStyle name="Percent 3 3 2 5 4 2" xfId="26154"/>
    <cellStyle name="Percent 3 3 2 5 4 3" xfId="26155"/>
    <cellStyle name="Percent 3 3 2 5 4 4" xfId="26156"/>
    <cellStyle name="Percent 3 3 2 5 5" xfId="26157"/>
    <cellStyle name="Percent 3 3 2 5 5 2" xfId="26158"/>
    <cellStyle name="Percent 3 3 2 5 5 3" xfId="26159"/>
    <cellStyle name="Percent 3 3 2 5 5 4" xfId="26160"/>
    <cellStyle name="Percent 3 3 2 5 6" xfId="26161"/>
    <cellStyle name="Percent 3 3 2 5 7" xfId="26162"/>
    <cellStyle name="Percent 3 3 2 5 8" xfId="26163"/>
    <cellStyle name="Percent 3 3 2 6" xfId="26164"/>
    <cellStyle name="Percent 3 3 2 6 2" xfId="26165"/>
    <cellStyle name="Percent 3 3 2 6 2 2" xfId="26166"/>
    <cellStyle name="Percent 3 3 2 6 2 2 2" xfId="26167"/>
    <cellStyle name="Percent 3 3 2 6 2 2 3" xfId="26168"/>
    <cellStyle name="Percent 3 3 2 6 2 2 4" xfId="26169"/>
    <cellStyle name="Percent 3 3 2 6 2 3" xfId="26170"/>
    <cellStyle name="Percent 3 3 2 6 2 3 2" xfId="26171"/>
    <cellStyle name="Percent 3 3 2 6 2 3 3" xfId="26172"/>
    <cellStyle name="Percent 3 3 2 6 2 3 4" xfId="26173"/>
    <cellStyle name="Percent 3 3 2 6 2 4" xfId="26174"/>
    <cellStyle name="Percent 3 3 2 6 2 5" xfId="26175"/>
    <cellStyle name="Percent 3 3 2 6 2 6" xfId="26176"/>
    <cellStyle name="Percent 3 3 2 6 3" xfId="26177"/>
    <cellStyle name="Percent 3 3 2 6 3 2" xfId="26178"/>
    <cellStyle name="Percent 3 3 2 6 3 2 2" xfId="26179"/>
    <cellStyle name="Percent 3 3 2 6 3 2 3" xfId="26180"/>
    <cellStyle name="Percent 3 3 2 6 3 2 4" xfId="26181"/>
    <cellStyle name="Percent 3 3 2 6 3 3" xfId="26182"/>
    <cellStyle name="Percent 3 3 2 6 3 3 2" xfId="26183"/>
    <cellStyle name="Percent 3 3 2 6 3 3 3" xfId="26184"/>
    <cellStyle name="Percent 3 3 2 6 3 3 4" xfId="26185"/>
    <cellStyle name="Percent 3 3 2 6 3 4" xfId="26186"/>
    <cellStyle name="Percent 3 3 2 6 3 5" xfId="26187"/>
    <cellStyle name="Percent 3 3 2 6 3 6" xfId="26188"/>
    <cellStyle name="Percent 3 3 2 6 4" xfId="26189"/>
    <cellStyle name="Percent 3 3 2 6 4 2" xfId="26190"/>
    <cellStyle name="Percent 3 3 2 6 4 3" xfId="26191"/>
    <cellStyle name="Percent 3 3 2 6 4 4" xfId="26192"/>
    <cellStyle name="Percent 3 3 2 6 5" xfId="26193"/>
    <cellStyle name="Percent 3 3 2 6 5 2" xfId="26194"/>
    <cellStyle name="Percent 3 3 2 6 5 3" xfId="26195"/>
    <cellStyle name="Percent 3 3 2 6 5 4" xfId="26196"/>
    <cellStyle name="Percent 3 3 2 6 6" xfId="26197"/>
    <cellStyle name="Percent 3 3 2 6 7" xfId="26198"/>
    <cellStyle name="Percent 3 3 2 6 8" xfId="26199"/>
    <cellStyle name="Percent 3 3 2 7" xfId="26200"/>
    <cellStyle name="Percent 3 3 2 7 2" xfId="26201"/>
    <cellStyle name="Percent 3 3 2 7 2 2" xfId="26202"/>
    <cellStyle name="Percent 3 3 2 7 2 2 2" xfId="26203"/>
    <cellStyle name="Percent 3 3 2 7 2 2 3" xfId="26204"/>
    <cellStyle name="Percent 3 3 2 7 2 2 4" xfId="26205"/>
    <cellStyle name="Percent 3 3 2 7 2 3" xfId="26206"/>
    <cellStyle name="Percent 3 3 2 7 2 3 2" xfId="26207"/>
    <cellStyle name="Percent 3 3 2 7 2 3 3" xfId="26208"/>
    <cellStyle name="Percent 3 3 2 7 2 3 4" xfId="26209"/>
    <cellStyle name="Percent 3 3 2 7 2 4" xfId="26210"/>
    <cellStyle name="Percent 3 3 2 7 2 5" xfId="26211"/>
    <cellStyle name="Percent 3 3 2 7 2 6" xfId="26212"/>
    <cellStyle name="Percent 3 3 2 7 3" xfId="26213"/>
    <cellStyle name="Percent 3 3 2 7 3 2" xfId="26214"/>
    <cellStyle name="Percent 3 3 2 7 3 2 2" xfId="26215"/>
    <cellStyle name="Percent 3 3 2 7 3 2 3" xfId="26216"/>
    <cellStyle name="Percent 3 3 2 7 3 2 4" xfId="26217"/>
    <cellStyle name="Percent 3 3 2 7 3 3" xfId="26218"/>
    <cellStyle name="Percent 3 3 2 7 3 3 2" xfId="26219"/>
    <cellStyle name="Percent 3 3 2 7 3 3 3" xfId="26220"/>
    <cellStyle name="Percent 3 3 2 7 3 3 4" xfId="26221"/>
    <cellStyle name="Percent 3 3 2 7 3 4" xfId="26222"/>
    <cellStyle name="Percent 3 3 2 7 3 5" xfId="26223"/>
    <cellStyle name="Percent 3 3 2 7 3 6" xfId="26224"/>
    <cellStyle name="Percent 3 3 2 7 4" xfId="26225"/>
    <cellStyle name="Percent 3 3 2 7 4 2" xfId="26226"/>
    <cellStyle name="Percent 3 3 2 7 4 3" xfId="26227"/>
    <cellStyle name="Percent 3 3 2 7 4 4" xfId="26228"/>
    <cellStyle name="Percent 3 3 2 7 5" xfId="26229"/>
    <cellStyle name="Percent 3 3 2 7 5 2" xfId="26230"/>
    <cellStyle name="Percent 3 3 2 7 5 3" xfId="26231"/>
    <cellStyle name="Percent 3 3 2 7 5 4" xfId="26232"/>
    <cellStyle name="Percent 3 3 2 7 6" xfId="26233"/>
    <cellStyle name="Percent 3 3 2 7 7" xfId="26234"/>
    <cellStyle name="Percent 3 3 2 7 8" xfId="26235"/>
    <cellStyle name="Percent 3 3 2 8" xfId="26236"/>
    <cellStyle name="Percent 3 3 2 8 2" xfId="26237"/>
    <cellStyle name="Percent 3 3 2 8 2 2" xfId="26238"/>
    <cellStyle name="Percent 3 3 2 8 2 3" xfId="26239"/>
    <cellStyle name="Percent 3 3 2 8 2 4" xfId="26240"/>
    <cellStyle name="Percent 3 3 2 8 3" xfId="26241"/>
    <cellStyle name="Percent 3 3 2 8 3 2" xfId="26242"/>
    <cellStyle name="Percent 3 3 2 8 3 3" xfId="26243"/>
    <cellStyle name="Percent 3 3 2 8 3 4" xfId="26244"/>
    <cellStyle name="Percent 3 3 2 8 4" xfId="26245"/>
    <cellStyle name="Percent 3 3 2 8 5" xfId="26246"/>
    <cellStyle name="Percent 3 3 2 8 6" xfId="26247"/>
    <cellStyle name="Percent 3 3 2 9" xfId="26248"/>
    <cellStyle name="Percent 3 3 2 9 2" xfId="26249"/>
    <cellStyle name="Percent 3 3 2 9 2 2" xfId="26250"/>
    <cellStyle name="Percent 3 3 2 9 2 3" xfId="26251"/>
    <cellStyle name="Percent 3 3 2 9 2 4" xfId="26252"/>
    <cellStyle name="Percent 3 3 2 9 3" xfId="26253"/>
    <cellStyle name="Percent 3 3 2 9 3 2" xfId="26254"/>
    <cellStyle name="Percent 3 3 2 9 3 3" xfId="26255"/>
    <cellStyle name="Percent 3 3 2 9 3 4" xfId="26256"/>
    <cellStyle name="Percent 3 3 2 9 4" xfId="26257"/>
    <cellStyle name="Percent 3 3 2 9 5" xfId="26258"/>
    <cellStyle name="Percent 3 3 2 9 6" xfId="26259"/>
    <cellStyle name="Percent 3 3 3" xfId="26260"/>
    <cellStyle name="Percent 3 3 3 10" xfId="26261"/>
    <cellStyle name="Percent 3 3 3 10 2" xfId="26262"/>
    <cellStyle name="Percent 3 3 3 10 3" xfId="26263"/>
    <cellStyle name="Percent 3 3 3 10 4" xfId="26264"/>
    <cellStyle name="Percent 3 3 3 11" xfId="26265"/>
    <cellStyle name="Percent 3 3 3 12" xfId="26266"/>
    <cellStyle name="Percent 3 3 3 13" xfId="26267"/>
    <cellStyle name="Percent 3 3 3 2" xfId="26268"/>
    <cellStyle name="Percent 3 3 3 2 10" xfId="26269"/>
    <cellStyle name="Percent 3 3 3 2 11" xfId="26270"/>
    <cellStyle name="Percent 3 3 3 2 12" xfId="26271"/>
    <cellStyle name="Percent 3 3 3 2 2" xfId="26272"/>
    <cellStyle name="Percent 3 3 3 2 2 10" xfId="26273"/>
    <cellStyle name="Percent 3 3 3 2 2 2" xfId="26274"/>
    <cellStyle name="Percent 3 3 3 2 2 2 2" xfId="26275"/>
    <cellStyle name="Percent 3 3 3 2 2 2 2 2" xfId="26276"/>
    <cellStyle name="Percent 3 3 3 2 2 2 2 2 2" xfId="26277"/>
    <cellStyle name="Percent 3 3 3 2 2 2 2 2 3" xfId="26278"/>
    <cellStyle name="Percent 3 3 3 2 2 2 2 2 4" xfId="26279"/>
    <cellStyle name="Percent 3 3 3 2 2 2 2 3" xfId="26280"/>
    <cellStyle name="Percent 3 3 3 2 2 2 2 3 2" xfId="26281"/>
    <cellStyle name="Percent 3 3 3 2 2 2 2 3 3" xfId="26282"/>
    <cellStyle name="Percent 3 3 3 2 2 2 2 3 4" xfId="26283"/>
    <cellStyle name="Percent 3 3 3 2 2 2 2 4" xfId="26284"/>
    <cellStyle name="Percent 3 3 3 2 2 2 2 5" xfId="26285"/>
    <cellStyle name="Percent 3 3 3 2 2 2 2 6" xfId="26286"/>
    <cellStyle name="Percent 3 3 3 2 2 2 3" xfId="26287"/>
    <cellStyle name="Percent 3 3 3 2 2 2 3 2" xfId="26288"/>
    <cellStyle name="Percent 3 3 3 2 2 2 3 2 2" xfId="26289"/>
    <cellStyle name="Percent 3 3 3 2 2 2 3 2 3" xfId="26290"/>
    <cellStyle name="Percent 3 3 3 2 2 2 3 2 4" xfId="26291"/>
    <cellStyle name="Percent 3 3 3 2 2 2 3 3" xfId="26292"/>
    <cellStyle name="Percent 3 3 3 2 2 2 3 3 2" xfId="26293"/>
    <cellStyle name="Percent 3 3 3 2 2 2 3 3 3" xfId="26294"/>
    <cellStyle name="Percent 3 3 3 2 2 2 3 3 4" xfId="26295"/>
    <cellStyle name="Percent 3 3 3 2 2 2 3 4" xfId="26296"/>
    <cellStyle name="Percent 3 3 3 2 2 2 3 5" xfId="26297"/>
    <cellStyle name="Percent 3 3 3 2 2 2 3 6" xfId="26298"/>
    <cellStyle name="Percent 3 3 3 2 2 2 4" xfId="26299"/>
    <cellStyle name="Percent 3 3 3 2 2 2 4 2" xfId="26300"/>
    <cellStyle name="Percent 3 3 3 2 2 2 4 3" xfId="26301"/>
    <cellStyle name="Percent 3 3 3 2 2 2 4 4" xfId="26302"/>
    <cellStyle name="Percent 3 3 3 2 2 2 5" xfId="26303"/>
    <cellStyle name="Percent 3 3 3 2 2 2 5 2" xfId="26304"/>
    <cellStyle name="Percent 3 3 3 2 2 2 5 3" xfId="26305"/>
    <cellStyle name="Percent 3 3 3 2 2 2 5 4" xfId="26306"/>
    <cellStyle name="Percent 3 3 3 2 2 2 6" xfId="26307"/>
    <cellStyle name="Percent 3 3 3 2 2 2 7" xfId="26308"/>
    <cellStyle name="Percent 3 3 3 2 2 2 8" xfId="26309"/>
    <cellStyle name="Percent 3 3 3 2 2 3" xfId="26310"/>
    <cellStyle name="Percent 3 3 3 2 2 3 2" xfId="26311"/>
    <cellStyle name="Percent 3 3 3 2 2 3 2 2" xfId="26312"/>
    <cellStyle name="Percent 3 3 3 2 2 3 2 2 2" xfId="26313"/>
    <cellStyle name="Percent 3 3 3 2 2 3 2 2 3" xfId="26314"/>
    <cellStyle name="Percent 3 3 3 2 2 3 2 2 4" xfId="26315"/>
    <cellStyle name="Percent 3 3 3 2 2 3 2 3" xfId="26316"/>
    <cellStyle name="Percent 3 3 3 2 2 3 2 3 2" xfId="26317"/>
    <cellStyle name="Percent 3 3 3 2 2 3 2 3 3" xfId="26318"/>
    <cellStyle name="Percent 3 3 3 2 2 3 2 3 4" xfId="26319"/>
    <cellStyle name="Percent 3 3 3 2 2 3 2 4" xfId="26320"/>
    <cellStyle name="Percent 3 3 3 2 2 3 2 5" xfId="26321"/>
    <cellStyle name="Percent 3 3 3 2 2 3 2 6" xfId="26322"/>
    <cellStyle name="Percent 3 3 3 2 2 3 3" xfId="26323"/>
    <cellStyle name="Percent 3 3 3 2 2 3 3 2" xfId="26324"/>
    <cellStyle name="Percent 3 3 3 2 2 3 3 2 2" xfId="26325"/>
    <cellStyle name="Percent 3 3 3 2 2 3 3 2 3" xfId="26326"/>
    <cellStyle name="Percent 3 3 3 2 2 3 3 2 4" xfId="26327"/>
    <cellStyle name="Percent 3 3 3 2 2 3 3 3" xfId="26328"/>
    <cellStyle name="Percent 3 3 3 2 2 3 3 3 2" xfId="26329"/>
    <cellStyle name="Percent 3 3 3 2 2 3 3 3 3" xfId="26330"/>
    <cellStyle name="Percent 3 3 3 2 2 3 3 3 4" xfId="26331"/>
    <cellStyle name="Percent 3 3 3 2 2 3 3 4" xfId="26332"/>
    <cellStyle name="Percent 3 3 3 2 2 3 3 5" xfId="26333"/>
    <cellStyle name="Percent 3 3 3 2 2 3 3 6" xfId="26334"/>
    <cellStyle name="Percent 3 3 3 2 2 3 4" xfId="26335"/>
    <cellStyle name="Percent 3 3 3 2 2 3 4 2" xfId="26336"/>
    <cellStyle name="Percent 3 3 3 2 2 3 4 3" xfId="26337"/>
    <cellStyle name="Percent 3 3 3 2 2 3 4 4" xfId="26338"/>
    <cellStyle name="Percent 3 3 3 2 2 3 5" xfId="26339"/>
    <cellStyle name="Percent 3 3 3 2 2 3 5 2" xfId="26340"/>
    <cellStyle name="Percent 3 3 3 2 2 3 5 3" xfId="26341"/>
    <cellStyle name="Percent 3 3 3 2 2 3 5 4" xfId="26342"/>
    <cellStyle name="Percent 3 3 3 2 2 3 6" xfId="26343"/>
    <cellStyle name="Percent 3 3 3 2 2 3 7" xfId="26344"/>
    <cellStyle name="Percent 3 3 3 2 2 3 8" xfId="26345"/>
    <cellStyle name="Percent 3 3 3 2 2 4" xfId="26346"/>
    <cellStyle name="Percent 3 3 3 2 2 4 2" xfId="26347"/>
    <cellStyle name="Percent 3 3 3 2 2 4 2 2" xfId="26348"/>
    <cellStyle name="Percent 3 3 3 2 2 4 2 3" xfId="26349"/>
    <cellStyle name="Percent 3 3 3 2 2 4 2 4" xfId="26350"/>
    <cellStyle name="Percent 3 3 3 2 2 4 3" xfId="26351"/>
    <cellStyle name="Percent 3 3 3 2 2 4 3 2" xfId="26352"/>
    <cellStyle name="Percent 3 3 3 2 2 4 3 3" xfId="26353"/>
    <cellStyle name="Percent 3 3 3 2 2 4 3 4" xfId="26354"/>
    <cellStyle name="Percent 3 3 3 2 2 4 4" xfId="26355"/>
    <cellStyle name="Percent 3 3 3 2 2 4 5" xfId="26356"/>
    <cellStyle name="Percent 3 3 3 2 2 4 6" xfId="26357"/>
    <cellStyle name="Percent 3 3 3 2 2 5" xfId="26358"/>
    <cellStyle name="Percent 3 3 3 2 2 5 2" xfId="26359"/>
    <cellStyle name="Percent 3 3 3 2 2 5 2 2" xfId="26360"/>
    <cellStyle name="Percent 3 3 3 2 2 5 2 3" xfId="26361"/>
    <cellStyle name="Percent 3 3 3 2 2 5 2 4" xfId="26362"/>
    <cellStyle name="Percent 3 3 3 2 2 5 3" xfId="26363"/>
    <cellStyle name="Percent 3 3 3 2 2 5 3 2" xfId="26364"/>
    <cellStyle name="Percent 3 3 3 2 2 5 3 3" xfId="26365"/>
    <cellStyle name="Percent 3 3 3 2 2 5 3 4" xfId="26366"/>
    <cellStyle name="Percent 3 3 3 2 2 5 4" xfId="26367"/>
    <cellStyle name="Percent 3 3 3 2 2 5 5" xfId="26368"/>
    <cellStyle name="Percent 3 3 3 2 2 5 6" xfId="26369"/>
    <cellStyle name="Percent 3 3 3 2 2 6" xfId="26370"/>
    <cellStyle name="Percent 3 3 3 2 2 6 2" xfId="26371"/>
    <cellStyle name="Percent 3 3 3 2 2 6 3" xfId="26372"/>
    <cellStyle name="Percent 3 3 3 2 2 6 4" xfId="26373"/>
    <cellStyle name="Percent 3 3 3 2 2 7" xfId="26374"/>
    <cellStyle name="Percent 3 3 3 2 2 7 2" xfId="26375"/>
    <cellStyle name="Percent 3 3 3 2 2 7 3" xfId="26376"/>
    <cellStyle name="Percent 3 3 3 2 2 7 4" xfId="26377"/>
    <cellStyle name="Percent 3 3 3 2 2 8" xfId="26378"/>
    <cellStyle name="Percent 3 3 3 2 2 9" xfId="26379"/>
    <cellStyle name="Percent 3 3 3 2 3" xfId="26380"/>
    <cellStyle name="Percent 3 3 3 2 3 2" xfId="26381"/>
    <cellStyle name="Percent 3 3 3 2 3 2 2" xfId="26382"/>
    <cellStyle name="Percent 3 3 3 2 3 2 2 2" xfId="26383"/>
    <cellStyle name="Percent 3 3 3 2 3 2 2 3" xfId="26384"/>
    <cellStyle name="Percent 3 3 3 2 3 2 2 4" xfId="26385"/>
    <cellStyle name="Percent 3 3 3 2 3 2 3" xfId="26386"/>
    <cellStyle name="Percent 3 3 3 2 3 2 3 2" xfId="26387"/>
    <cellStyle name="Percent 3 3 3 2 3 2 3 3" xfId="26388"/>
    <cellStyle name="Percent 3 3 3 2 3 2 3 4" xfId="26389"/>
    <cellStyle name="Percent 3 3 3 2 3 2 4" xfId="26390"/>
    <cellStyle name="Percent 3 3 3 2 3 2 5" xfId="26391"/>
    <cellStyle name="Percent 3 3 3 2 3 2 6" xfId="26392"/>
    <cellStyle name="Percent 3 3 3 2 3 3" xfId="26393"/>
    <cellStyle name="Percent 3 3 3 2 3 3 2" xfId="26394"/>
    <cellStyle name="Percent 3 3 3 2 3 3 2 2" xfId="26395"/>
    <cellStyle name="Percent 3 3 3 2 3 3 2 3" xfId="26396"/>
    <cellStyle name="Percent 3 3 3 2 3 3 2 4" xfId="26397"/>
    <cellStyle name="Percent 3 3 3 2 3 3 3" xfId="26398"/>
    <cellStyle name="Percent 3 3 3 2 3 3 3 2" xfId="26399"/>
    <cellStyle name="Percent 3 3 3 2 3 3 3 3" xfId="26400"/>
    <cellStyle name="Percent 3 3 3 2 3 3 3 4" xfId="26401"/>
    <cellStyle name="Percent 3 3 3 2 3 3 4" xfId="26402"/>
    <cellStyle name="Percent 3 3 3 2 3 3 5" xfId="26403"/>
    <cellStyle name="Percent 3 3 3 2 3 3 6" xfId="26404"/>
    <cellStyle name="Percent 3 3 3 2 3 4" xfId="26405"/>
    <cellStyle name="Percent 3 3 3 2 3 4 2" xfId="26406"/>
    <cellStyle name="Percent 3 3 3 2 3 4 3" xfId="26407"/>
    <cellStyle name="Percent 3 3 3 2 3 4 4" xfId="26408"/>
    <cellStyle name="Percent 3 3 3 2 3 5" xfId="26409"/>
    <cellStyle name="Percent 3 3 3 2 3 5 2" xfId="26410"/>
    <cellStyle name="Percent 3 3 3 2 3 5 3" xfId="26411"/>
    <cellStyle name="Percent 3 3 3 2 3 5 4" xfId="26412"/>
    <cellStyle name="Percent 3 3 3 2 3 6" xfId="26413"/>
    <cellStyle name="Percent 3 3 3 2 3 7" xfId="26414"/>
    <cellStyle name="Percent 3 3 3 2 3 8" xfId="26415"/>
    <cellStyle name="Percent 3 3 3 2 4" xfId="26416"/>
    <cellStyle name="Percent 3 3 3 2 4 2" xfId="26417"/>
    <cellStyle name="Percent 3 3 3 2 4 2 2" xfId="26418"/>
    <cellStyle name="Percent 3 3 3 2 4 2 2 2" xfId="26419"/>
    <cellStyle name="Percent 3 3 3 2 4 2 2 3" xfId="26420"/>
    <cellStyle name="Percent 3 3 3 2 4 2 2 4" xfId="26421"/>
    <cellStyle name="Percent 3 3 3 2 4 2 3" xfId="26422"/>
    <cellStyle name="Percent 3 3 3 2 4 2 3 2" xfId="26423"/>
    <cellStyle name="Percent 3 3 3 2 4 2 3 3" xfId="26424"/>
    <cellStyle name="Percent 3 3 3 2 4 2 3 4" xfId="26425"/>
    <cellStyle name="Percent 3 3 3 2 4 2 4" xfId="26426"/>
    <cellStyle name="Percent 3 3 3 2 4 2 5" xfId="26427"/>
    <cellStyle name="Percent 3 3 3 2 4 2 6" xfId="26428"/>
    <cellStyle name="Percent 3 3 3 2 4 3" xfId="26429"/>
    <cellStyle name="Percent 3 3 3 2 4 3 2" xfId="26430"/>
    <cellStyle name="Percent 3 3 3 2 4 3 2 2" xfId="26431"/>
    <cellStyle name="Percent 3 3 3 2 4 3 2 3" xfId="26432"/>
    <cellStyle name="Percent 3 3 3 2 4 3 2 4" xfId="26433"/>
    <cellStyle name="Percent 3 3 3 2 4 3 3" xfId="26434"/>
    <cellStyle name="Percent 3 3 3 2 4 3 3 2" xfId="26435"/>
    <cellStyle name="Percent 3 3 3 2 4 3 3 3" xfId="26436"/>
    <cellStyle name="Percent 3 3 3 2 4 3 3 4" xfId="26437"/>
    <cellStyle name="Percent 3 3 3 2 4 3 4" xfId="26438"/>
    <cellStyle name="Percent 3 3 3 2 4 3 5" xfId="26439"/>
    <cellStyle name="Percent 3 3 3 2 4 3 6" xfId="26440"/>
    <cellStyle name="Percent 3 3 3 2 4 4" xfId="26441"/>
    <cellStyle name="Percent 3 3 3 2 4 4 2" xfId="26442"/>
    <cellStyle name="Percent 3 3 3 2 4 4 3" xfId="26443"/>
    <cellStyle name="Percent 3 3 3 2 4 4 4" xfId="26444"/>
    <cellStyle name="Percent 3 3 3 2 4 5" xfId="26445"/>
    <cellStyle name="Percent 3 3 3 2 4 5 2" xfId="26446"/>
    <cellStyle name="Percent 3 3 3 2 4 5 3" xfId="26447"/>
    <cellStyle name="Percent 3 3 3 2 4 5 4" xfId="26448"/>
    <cellStyle name="Percent 3 3 3 2 4 6" xfId="26449"/>
    <cellStyle name="Percent 3 3 3 2 4 7" xfId="26450"/>
    <cellStyle name="Percent 3 3 3 2 4 8" xfId="26451"/>
    <cellStyle name="Percent 3 3 3 2 5" xfId="26452"/>
    <cellStyle name="Percent 3 3 3 2 5 2" xfId="26453"/>
    <cellStyle name="Percent 3 3 3 2 5 2 2" xfId="26454"/>
    <cellStyle name="Percent 3 3 3 2 5 2 2 2" xfId="26455"/>
    <cellStyle name="Percent 3 3 3 2 5 2 2 3" xfId="26456"/>
    <cellStyle name="Percent 3 3 3 2 5 2 2 4" xfId="26457"/>
    <cellStyle name="Percent 3 3 3 2 5 2 3" xfId="26458"/>
    <cellStyle name="Percent 3 3 3 2 5 2 3 2" xfId="26459"/>
    <cellStyle name="Percent 3 3 3 2 5 2 3 3" xfId="26460"/>
    <cellStyle name="Percent 3 3 3 2 5 2 3 4" xfId="26461"/>
    <cellStyle name="Percent 3 3 3 2 5 2 4" xfId="26462"/>
    <cellStyle name="Percent 3 3 3 2 5 2 5" xfId="26463"/>
    <cellStyle name="Percent 3 3 3 2 5 2 6" xfId="26464"/>
    <cellStyle name="Percent 3 3 3 2 5 3" xfId="26465"/>
    <cellStyle name="Percent 3 3 3 2 5 3 2" xfId="26466"/>
    <cellStyle name="Percent 3 3 3 2 5 3 2 2" xfId="26467"/>
    <cellStyle name="Percent 3 3 3 2 5 3 2 3" xfId="26468"/>
    <cellStyle name="Percent 3 3 3 2 5 3 2 4" xfId="26469"/>
    <cellStyle name="Percent 3 3 3 2 5 3 3" xfId="26470"/>
    <cellStyle name="Percent 3 3 3 2 5 3 3 2" xfId="26471"/>
    <cellStyle name="Percent 3 3 3 2 5 3 3 3" xfId="26472"/>
    <cellStyle name="Percent 3 3 3 2 5 3 3 4" xfId="26473"/>
    <cellStyle name="Percent 3 3 3 2 5 3 4" xfId="26474"/>
    <cellStyle name="Percent 3 3 3 2 5 3 5" xfId="26475"/>
    <cellStyle name="Percent 3 3 3 2 5 3 6" xfId="26476"/>
    <cellStyle name="Percent 3 3 3 2 5 4" xfId="26477"/>
    <cellStyle name="Percent 3 3 3 2 5 4 2" xfId="26478"/>
    <cellStyle name="Percent 3 3 3 2 5 4 3" xfId="26479"/>
    <cellStyle name="Percent 3 3 3 2 5 4 4" xfId="26480"/>
    <cellStyle name="Percent 3 3 3 2 5 5" xfId="26481"/>
    <cellStyle name="Percent 3 3 3 2 5 5 2" xfId="26482"/>
    <cellStyle name="Percent 3 3 3 2 5 5 3" xfId="26483"/>
    <cellStyle name="Percent 3 3 3 2 5 5 4" xfId="26484"/>
    <cellStyle name="Percent 3 3 3 2 5 6" xfId="26485"/>
    <cellStyle name="Percent 3 3 3 2 5 7" xfId="26486"/>
    <cellStyle name="Percent 3 3 3 2 5 8" xfId="26487"/>
    <cellStyle name="Percent 3 3 3 2 6" xfId="26488"/>
    <cellStyle name="Percent 3 3 3 2 6 2" xfId="26489"/>
    <cellStyle name="Percent 3 3 3 2 6 2 2" xfId="26490"/>
    <cellStyle name="Percent 3 3 3 2 6 2 3" xfId="26491"/>
    <cellStyle name="Percent 3 3 3 2 6 2 4" xfId="26492"/>
    <cellStyle name="Percent 3 3 3 2 6 3" xfId="26493"/>
    <cellStyle name="Percent 3 3 3 2 6 3 2" xfId="26494"/>
    <cellStyle name="Percent 3 3 3 2 6 3 3" xfId="26495"/>
    <cellStyle name="Percent 3 3 3 2 6 3 4" xfId="26496"/>
    <cellStyle name="Percent 3 3 3 2 6 4" xfId="26497"/>
    <cellStyle name="Percent 3 3 3 2 6 5" xfId="26498"/>
    <cellStyle name="Percent 3 3 3 2 6 6" xfId="26499"/>
    <cellStyle name="Percent 3 3 3 2 7" xfId="26500"/>
    <cellStyle name="Percent 3 3 3 2 7 2" xfId="26501"/>
    <cellStyle name="Percent 3 3 3 2 7 2 2" xfId="26502"/>
    <cellStyle name="Percent 3 3 3 2 7 2 3" xfId="26503"/>
    <cellStyle name="Percent 3 3 3 2 7 2 4" xfId="26504"/>
    <cellStyle name="Percent 3 3 3 2 7 3" xfId="26505"/>
    <cellStyle name="Percent 3 3 3 2 7 3 2" xfId="26506"/>
    <cellStyle name="Percent 3 3 3 2 7 3 3" xfId="26507"/>
    <cellStyle name="Percent 3 3 3 2 7 3 4" xfId="26508"/>
    <cellStyle name="Percent 3 3 3 2 7 4" xfId="26509"/>
    <cellStyle name="Percent 3 3 3 2 7 5" xfId="26510"/>
    <cellStyle name="Percent 3 3 3 2 7 6" xfId="26511"/>
    <cellStyle name="Percent 3 3 3 2 8" xfId="26512"/>
    <cellStyle name="Percent 3 3 3 2 8 2" xfId="26513"/>
    <cellStyle name="Percent 3 3 3 2 8 3" xfId="26514"/>
    <cellStyle name="Percent 3 3 3 2 8 4" xfId="26515"/>
    <cellStyle name="Percent 3 3 3 2 9" xfId="26516"/>
    <cellStyle name="Percent 3 3 3 2 9 2" xfId="26517"/>
    <cellStyle name="Percent 3 3 3 2 9 3" xfId="26518"/>
    <cellStyle name="Percent 3 3 3 2 9 4" xfId="26519"/>
    <cellStyle name="Percent 3 3 3 3" xfId="26520"/>
    <cellStyle name="Percent 3 3 3 3 10" xfId="26521"/>
    <cellStyle name="Percent 3 3 3 3 2" xfId="26522"/>
    <cellStyle name="Percent 3 3 3 3 2 2" xfId="26523"/>
    <cellStyle name="Percent 3 3 3 3 2 2 2" xfId="26524"/>
    <cellStyle name="Percent 3 3 3 3 2 2 2 2" xfId="26525"/>
    <cellStyle name="Percent 3 3 3 3 2 2 2 3" xfId="26526"/>
    <cellStyle name="Percent 3 3 3 3 2 2 2 4" xfId="26527"/>
    <cellStyle name="Percent 3 3 3 3 2 2 3" xfId="26528"/>
    <cellStyle name="Percent 3 3 3 3 2 2 3 2" xfId="26529"/>
    <cellStyle name="Percent 3 3 3 3 2 2 3 3" xfId="26530"/>
    <cellStyle name="Percent 3 3 3 3 2 2 3 4" xfId="26531"/>
    <cellStyle name="Percent 3 3 3 3 2 2 4" xfId="26532"/>
    <cellStyle name="Percent 3 3 3 3 2 2 5" xfId="26533"/>
    <cellStyle name="Percent 3 3 3 3 2 2 6" xfId="26534"/>
    <cellStyle name="Percent 3 3 3 3 2 3" xfId="26535"/>
    <cellStyle name="Percent 3 3 3 3 2 3 2" xfId="26536"/>
    <cellStyle name="Percent 3 3 3 3 2 3 2 2" xfId="26537"/>
    <cellStyle name="Percent 3 3 3 3 2 3 2 3" xfId="26538"/>
    <cellStyle name="Percent 3 3 3 3 2 3 2 4" xfId="26539"/>
    <cellStyle name="Percent 3 3 3 3 2 3 3" xfId="26540"/>
    <cellStyle name="Percent 3 3 3 3 2 3 3 2" xfId="26541"/>
    <cellStyle name="Percent 3 3 3 3 2 3 3 3" xfId="26542"/>
    <cellStyle name="Percent 3 3 3 3 2 3 3 4" xfId="26543"/>
    <cellStyle name="Percent 3 3 3 3 2 3 4" xfId="26544"/>
    <cellStyle name="Percent 3 3 3 3 2 3 5" xfId="26545"/>
    <cellStyle name="Percent 3 3 3 3 2 3 6" xfId="26546"/>
    <cellStyle name="Percent 3 3 3 3 2 4" xfId="26547"/>
    <cellStyle name="Percent 3 3 3 3 2 4 2" xfId="26548"/>
    <cellStyle name="Percent 3 3 3 3 2 4 3" xfId="26549"/>
    <cellStyle name="Percent 3 3 3 3 2 4 4" xfId="26550"/>
    <cellStyle name="Percent 3 3 3 3 2 5" xfId="26551"/>
    <cellStyle name="Percent 3 3 3 3 2 5 2" xfId="26552"/>
    <cellStyle name="Percent 3 3 3 3 2 5 3" xfId="26553"/>
    <cellStyle name="Percent 3 3 3 3 2 5 4" xfId="26554"/>
    <cellStyle name="Percent 3 3 3 3 2 6" xfId="26555"/>
    <cellStyle name="Percent 3 3 3 3 2 7" xfId="26556"/>
    <cellStyle name="Percent 3 3 3 3 2 8" xfId="26557"/>
    <cellStyle name="Percent 3 3 3 3 3" xfId="26558"/>
    <cellStyle name="Percent 3 3 3 3 3 2" xfId="26559"/>
    <cellStyle name="Percent 3 3 3 3 3 2 2" xfId="26560"/>
    <cellStyle name="Percent 3 3 3 3 3 2 2 2" xfId="26561"/>
    <cellStyle name="Percent 3 3 3 3 3 2 2 3" xfId="26562"/>
    <cellStyle name="Percent 3 3 3 3 3 2 2 4" xfId="26563"/>
    <cellStyle name="Percent 3 3 3 3 3 2 3" xfId="26564"/>
    <cellStyle name="Percent 3 3 3 3 3 2 3 2" xfId="26565"/>
    <cellStyle name="Percent 3 3 3 3 3 2 3 3" xfId="26566"/>
    <cellStyle name="Percent 3 3 3 3 3 2 3 4" xfId="26567"/>
    <cellStyle name="Percent 3 3 3 3 3 2 4" xfId="26568"/>
    <cellStyle name="Percent 3 3 3 3 3 2 5" xfId="26569"/>
    <cellStyle name="Percent 3 3 3 3 3 2 6" xfId="26570"/>
    <cellStyle name="Percent 3 3 3 3 3 3" xfId="26571"/>
    <cellStyle name="Percent 3 3 3 3 3 3 2" xfId="26572"/>
    <cellStyle name="Percent 3 3 3 3 3 3 2 2" xfId="26573"/>
    <cellStyle name="Percent 3 3 3 3 3 3 2 3" xfId="26574"/>
    <cellStyle name="Percent 3 3 3 3 3 3 2 4" xfId="26575"/>
    <cellStyle name="Percent 3 3 3 3 3 3 3" xfId="26576"/>
    <cellStyle name="Percent 3 3 3 3 3 3 3 2" xfId="26577"/>
    <cellStyle name="Percent 3 3 3 3 3 3 3 3" xfId="26578"/>
    <cellStyle name="Percent 3 3 3 3 3 3 3 4" xfId="26579"/>
    <cellStyle name="Percent 3 3 3 3 3 3 4" xfId="26580"/>
    <cellStyle name="Percent 3 3 3 3 3 3 5" xfId="26581"/>
    <cellStyle name="Percent 3 3 3 3 3 3 6" xfId="26582"/>
    <cellStyle name="Percent 3 3 3 3 3 4" xfId="26583"/>
    <cellStyle name="Percent 3 3 3 3 3 4 2" xfId="26584"/>
    <cellStyle name="Percent 3 3 3 3 3 4 3" xfId="26585"/>
    <cellStyle name="Percent 3 3 3 3 3 4 4" xfId="26586"/>
    <cellStyle name="Percent 3 3 3 3 3 5" xfId="26587"/>
    <cellStyle name="Percent 3 3 3 3 3 5 2" xfId="26588"/>
    <cellStyle name="Percent 3 3 3 3 3 5 3" xfId="26589"/>
    <cellStyle name="Percent 3 3 3 3 3 5 4" xfId="26590"/>
    <cellStyle name="Percent 3 3 3 3 3 6" xfId="26591"/>
    <cellStyle name="Percent 3 3 3 3 3 7" xfId="26592"/>
    <cellStyle name="Percent 3 3 3 3 3 8" xfId="26593"/>
    <cellStyle name="Percent 3 3 3 3 4" xfId="26594"/>
    <cellStyle name="Percent 3 3 3 3 4 2" xfId="26595"/>
    <cellStyle name="Percent 3 3 3 3 4 2 2" xfId="26596"/>
    <cellStyle name="Percent 3 3 3 3 4 2 3" xfId="26597"/>
    <cellStyle name="Percent 3 3 3 3 4 2 4" xfId="26598"/>
    <cellStyle name="Percent 3 3 3 3 4 3" xfId="26599"/>
    <cellStyle name="Percent 3 3 3 3 4 3 2" xfId="26600"/>
    <cellStyle name="Percent 3 3 3 3 4 3 3" xfId="26601"/>
    <cellStyle name="Percent 3 3 3 3 4 3 4" xfId="26602"/>
    <cellStyle name="Percent 3 3 3 3 4 4" xfId="26603"/>
    <cellStyle name="Percent 3 3 3 3 4 5" xfId="26604"/>
    <cellStyle name="Percent 3 3 3 3 4 6" xfId="26605"/>
    <cellStyle name="Percent 3 3 3 3 5" xfId="26606"/>
    <cellStyle name="Percent 3 3 3 3 5 2" xfId="26607"/>
    <cellStyle name="Percent 3 3 3 3 5 2 2" xfId="26608"/>
    <cellStyle name="Percent 3 3 3 3 5 2 3" xfId="26609"/>
    <cellStyle name="Percent 3 3 3 3 5 2 4" xfId="26610"/>
    <cellStyle name="Percent 3 3 3 3 5 3" xfId="26611"/>
    <cellStyle name="Percent 3 3 3 3 5 3 2" xfId="26612"/>
    <cellStyle name="Percent 3 3 3 3 5 3 3" xfId="26613"/>
    <cellStyle name="Percent 3 3 3 3 5 3 4" xfId="26614"/>
    <cellStyle name="Percent 3 3 3 3 5 4" xfId="26615"/>
    <cellStyle name="Percent 3 3 3 3 5 5" xfId="26616"/>
    <cellStyle name="Percent 3 3 3 3 5 6" xfId="26617"/>
    <cellStyle name="Percent 3 3 3 3 6" xfId="26618"/>
    <cellStyle name="Percent 3 3 3 3 6 2" xfId="26619"/>
    <cellStyle name="Percent 3 3 3 3 6 3" xfId="26620"/>
    <cellStyle name="Percent 3 3 3 3 6 4" xfId="26621"/>
    <cellStyle name="Percent 3 3 3 3 7" xfId="26622"/>
    <cellStyle name="Percent 3 3 3 3 7 2" xfId="26623"/>
    <cellStyle name="Percent 3 3 3 3 7 3" xfId="26624"/>
    <cellStyle name="Percent 3 3 3 3 7 4" xfId="26625"/>
    <cellStyle name="Percent 3 3 3 3 8" xfId="26626"/>
    <cellStyle name="Percent 3 3 3 3 9" xfId="26627"/>
    <cellStyle name="Percent 3 3 3 4" xfId="26628"/>
    <cellStyle name="Percent 3 3 3 4 2" xfId="26629"/>
    <cellStyle name="Percent 3 3 3 4 2 2" xfId="26630"/>
    <cellStyle name="Percent 3 3 3 4 2 2 2" xfId="26631"/>
    <cellStyle name="Percent 3 3 3 4 2 2 3" xfId="26632"/>
    <cellStyle name="Percent 3 3 3 4 2 2 4" xfId="26633"/>
    <cellStyle name="Percent 3 3 3 4 2 3" xfId="26634"/>
    <cellStyle name="Percent 3 3 3 4 2 3 2" xfId="26635"/>
    <cellStyle name="Percent 3 3 3 4 2 3 3" xfId="26636"/>
    <cellStyle name="Percent 3 3 3 4 2 3 4" xfId="26637"/>
    <cellStyle name="Percent 3 3 3 4 2 4" xfId="26638"/>
    <cellStyle name="Percent 3 3 3 4 2 5" xfId="26639"/>
    <cellStyle name="Percent 3 3 3 4 2 6" xfId="26640"/>
    <cellStyle name="Percent 3 3 3 4 3" xfId="26641"/>
    <cellStyle name="Percent 3 3 3 4 3 2" xfId="26642"/>
    <cellStyle name="Percent 3 3 3 4 3 2 2" xfId="26643"/>
    <cellStyle name="Percent 3 3 3 4 3 2 3" xfId="26644"/>
    <cellStyle name="Percent 3 3 3 4 3 2 4" xfId="26645"/>
    <cellStyle name="Percent 3 3 3 4 3 3" xfId="26646"/>
    <cellStyle name="Percent 3 3 3 4 3 3 2" xfId="26647"/>
    <cellStyle name="Percent 3 3 3 4 3 3 3" xfId="26648"/>
    <cellStyle name="Percent 3 3 3 4 3 3 4" xfId="26649"/>
    <cellStyle name="Percent 3 3 3 4 3 4" xfId="26650"/>
    <cellStyle name="Percent 3 3 3 4 3 5" xfId="26651"/>
    <cellStyle name="Percent 3 3 3 4 3 6" xfId="26652"/>
    <cellStyle name="Percent 3 3 3 4 4" xfId="26653"/>
    <cellStyle name="Percent 3 3 3 4 4 2" xfId="26654"/>
    <cellStyle name="Percent 3 3 3 4 4 3" xfId="26655"/>
    <cellStyle name="Percent 3 3 3 4 4 4" xfId="26656"/>
    <cellStyle name="Percent 3 3 3 4 5" xfId="26657"/>
    <cellStyle name="Percent 3 3 3 4 5 2" xfId="26658"/>
    <cellStyle name="Percent 3 3 3 4 5 3" xfId="26659"/>
    <cellStyle name="Percent 3 3 3 4 5 4" xfId="26660"/>
    <cellStyle name="Percent 3 3 3 4 6" xfId="26661"/>
    <cellStyle name="Percent 3 3 3 4 7" xfId="26662"/>
    <cellStyle name="Percent 3 3 3 4 8" xfId="26663"/>
    <cellStyle name="Percent 3 3 3 5" xfId="26664"/>
    <cellStyle name="Percent 3 3 3 5 2" xfId="26665"/>
    <cellStyle name="Percent 3 3 3 5 2 2" xfId="26666"/>
    <cellStyle name="Percent 3 3 3 5 2 2 2" xfId="26667"/>
    <cellStyle name="Percent 3 3 3 5 2 2 3" xfId="26668"/>
    <cellStyle name="Percent 3 3 3 5 2 2 4" xfId="26669"/>
    <cellStyle name="Percent 3 3 3 5 2 3" xfId="26670"/>
    <cellStyle name="Percent 3 3 3 5 2 3 2" xfId="26671"/>
    <cellStyle name="Percent 3 3 3 5 2 3 3" xfId="26672"/>
    <cellStyle name="Percent 3 3 3 5 2 3 4" xfId="26673"/>
    <cellStyle name="Percent 3 3 3 5 2 4" xfId="26674"/>
    <cellStyle name="Percent 3 3 3 5 2 5" xfId="26675"/>
    <cellStyle name="Percent 3 3 3 5 2 6" xfId="26676"/>
    <cellStyle name="Percent 3 3 3 5 3" xfId="26677"/>
    <cellStyle name="Percent 3 3 3 5 3 2" xfId="26678"/>
    <cellStyle name="Percent 3 3 3 5 3 2 2" xfId="26679"/>
    <cellStyle name="Percent 3 3 3 5 3 2 3" xfId="26680"/>
    <cellStyle name="Percent 3 3 3 5 3 2 4" xfId="26681"/>
    <cellStyle name="Percent 3 3 3 5 3 3" xfId="26682"/>
    <cellStyle name="Percent 3 3 3 5 3 3 2" xfId="26683"/>
    <cellStyle name="Percent 3 3 3 5 3 3 3" xfId="26684"/>
    <cellStyle name="Percent 3 3 3 5 3 3 4" xfId="26685"/>
    <cellStyle name="Percent 3 3 3 5 3 4" xfId="26686"/>
    <cellStyle name="Percent 3 3 3 5 3 5" xfId="26687"/>
    <cellStyle name="Percent 3 3 3 5 3 6" xfId="26688"/>
    <cellStyle name="Percent 3 3 3 5 4" xfId="26689"/>
    <cellStyle name="Percent 3 3 3 5 4 2" xfId="26690"/>
    <cellStyle name="Percent 3 3 3 5 4 3" xfId="26691"/>
    <cellStyle name="Percent 3 3 3 5 4 4" xfId="26692"/>
    <cellStyle name="Percent 3 3 3 5 5" xfId="26693"/>
    <cellStyle name="Percent 3 3 3 5 5 2" xfId="26694"/>
    <cellStyle name="Percent 3 3 3 5 5 3" xfId="26695"/>
    <cellStyle name="Percent 3 3 3 5 5 4" xfId="26696"/>
    <cellStyle name="Percent 3 3 3 5 6" xfId="26697"/>
    <cellStyle name="Percent 3 3 3 5 7" xfId="26698"/>
    <cellStyle name="Percent 3 3 3 5 8" xfId="26699"/>
    <cellStyle name="Percent 3 3 3 6" xfId="26700"/>
    <cellStyle name="Percent 3 3 3 6 2" xfId="26701"/>
    <cellStyle name="Percent 3 3 3 6 2 2" xfId="26702"/>
    <cellStyle name="Percent 3 3 3 6 2 2 2" xfId="26703"/>
    <cellStyle name="Percent 3 3 3 6 2 2 3" xfId="26704"/>
    <cellStyle name="Percent 3 3 3 6 2 2 4" xfId="26705"/>
    <cellStyle name="Percent 3 3 3 6 2 3" xfId="26706"/>
    <cellStyle name="Percent 3 3 3 6 2 3 2" xfId="26707"/>
    <cellStyle name="Percent 3 3 3 6 2 3 3" xfId="26708"/>
    <cellStyle name="Percent 3 3 3 6 2 3 4" xfId="26709"/>
    <cellStyle name="Percent 3 3 3 6 2 4" xfId="26710"/>
    <cellStyle name="Percent 3 3 3 6 2 5" xfId="26711"/>
    <cellStyle name="Percent 3 3 3 6 2 6" xfId="26712"/>
    <cellStyle name="Percent 3 3 3 6 3" xfId="26713"/>
    <cellStyle name="Percent 3 3 3 6 3 2" xfId="26714"/>
    <cellStyle name="Percent 3 3 3 6 3 2 2" xfId="26715"/>
    <cellStyle name="Percent 3 3 3 6 3 2 3" xfId="26716"/>
    <cellStyle name="Percent 3 3 3 6 3 2 4" xfId="26717"/>
    <cellStyle name="Percent 3 3 3 6 3 3" xfId="26718"/>
    <cellStyle name="Percent 3 3 3 6 3 3 2" xfId="26719"/>
    <cellStyle name="Percent 3 3 3 6 3 3 3" xfId="26720"/>
    <cellStyle name="Percent 3 3 3 6 3 3 4" xfId="26721"/>
    <cellStyle name="Percent 3 3 3 6 3 4" xfId="26722"/>
    <cellStyle name="Percent 3 3 3 6 3 5" xfId="26723"/>
    <cellStyle name="Percent 3 3 3 6 3 6" xfId="26724"/>
    <cellStyle name="Percent 3 3 3 6 4" xfId="26725"/>
    <cellStyle name="Percent 3 3 3 6 4 2" xfId="26726"/>
    <cellStyle name="Percent 3 3 3 6 4 3" xfId="26727"/>
    <cellStyle name="Percent 3 3 3 6 4 4" xfId="26728"/>
    <cellStyle name="Percent 3 3 3 6 5" xfId="26729"/>
    <cellStyle name="Percent 3 3 3 6 5 2" xfId="26730"/>
    <cellStyle name="Percent 3 3 3 6 5 3" xfId="26731"/>
    <cellStyle name="Percent 3 3 3 6 5 4" xfId="26732"/>
    <cellStyle name="Percent 3 3 3 6 6" xfId="26733"/>
    <cellStyle name="Percent 3 3 3 6 7" xfId="26734"/>
    <cellStyle name="Percent 3 3 3 6 8" xfId="26735"/>
    <cellStyle name="Percent 3 3 3 7" xfId="26736"/>
    <cellStyle name="Percent 3 3 3 7 2" xfId="26737"/>
    <cellStyle name="Percent 3 3 3 7 2 2" xfId="26738"/>
    <cellStyle name="Percent 3 3 3 7 2 3" xfId="26739"/>
    <cellStyle name="Percent 3 3 3 7 2 4" xfId="26740"/>
    <cellStyle name="Percent 3 3 3 7 3" xfId="26741"/>
    <cellStyle name="Percent 3 3 3 7 3 2" xfId="26742"/>
    <cellStyle name="Percent 3 3 3 7 3 3" xfId="26743"/>
    <cellStyle name="Percent 3 3 3 7 3 4" xfId="26744"/>
    <cellStyle name="Percent 3 3 3 7 4" xfId="26745"/>
    <cellStyle name="Percent 3 3 3 7 5" xfId="26746"/>
    <cellStyle name="Percent 3 3 3 7 6" xfId="26747"/>
    <cellStyle name="Percent 3 3 3 8" xfId="26748"/>
    <cellStyle name="Percent 3 3 3 8 2" xfId="26749"/>
    <cellStyle name="Percent 3 3 3 8 2 2" xfId="26750"/>
    <cellStyle name="Percent 3 3 3 8 2 3" xfId="26751"/>
    <cellStyle name="Percent 3 3 3 8 2 4" xfId="26752"/>
    <cellStyle name="Percent 3 3 3 8 3" xfId="26753"/>
    <cellStyle name="Percent 3 3 3 8 3 2" xfId="26754"/>
    <cellStyle name="Percent 3 3 3 8 3 3" xfId="26755"/>
    <cellStyle name="Percent 3 3 3 8 3 4" xfId="26756"/>
    <cellStyle name="Percent 3 3 3 8 4" xfId="26757"/>
    <cellStyle name="Percent 3 3 3 8 5" xfId="26758"/>
    <cellStyle name="Percent 3 3 3 8 6" xfId="26759"/>
    <cellStyle name="Percent 3 3 3 9" xfId="26760"/>
    <cellStyle name="Percent 3 3 3 9 2" xfId="26761"/>
    <cellStyle name="Percent 3 3 3 9 3" xfId="26762"/>
    <cellStyle name="Percent 3 3 3 9 4" xfId="26763"/>
    <cellStyle name="Percent 3 3 4" xfId="26764"/>
    <cellStyle name="Percent 3 3 4 10" xfId="26765"/>
    <cellStyle name="Percent 3 3 4 11" xfId="26766"/>
    <cellStyle name="Percent 3 3 4 12" xfId="26767"/>
    <cellStyle name="Percent 3 3 4 2" xfId="26768"/>
    <cellStyle name="Percent 3 3 4 2 10" xfId="26769"/>
    <cellStyle name="Percent 3 3 4 2 2" xfId="26770"/>
    <cellStyle name="Percent 3 3 4 2 2 2" xfId="26771"/>
    <cellStyle name="Percent 3 3 4 2 2 2 2" xfId="26772"/>
    <cellStyle name="Percent 3 3 4 2 2 2 2 2" xfId="26773"/>
    <cellStyle name="Percent 3 3 4 2 2 2 2 3" xfId="26774"/>
    <cellStyle name="Percent 3 3 4 2 2 2 2 4" xfId="26775"/>
    <cellStyle name="Percent 3 3 4 2 2 2 3" xfId="26776"/>
    <cellStyle name="Percent 3 3 4 2 2 2 3 2" xfId="26777"/>
    <cellStyle name="Percent 3 3 4 2 2 2 3 3" xfId="26778"/>
    <cellStyle name="Percent 3 3 4 2 2 2 3 4" xfId="26779"/>
    <cellStyle name="Percent 3 3 4 2 2 2 4" xfId="26780"/>
    <cellStyle name="Percent 3 3 4 2 2 2 5" xfId="26781"/>
    <cellStyle name="Percent 3 3 4 2 2 2 6" xfId="26782"/>
    <cellStyle name="Percent 3 3 4 2 2 3" xfId="26783"/>
    <cellStyle name="Percent 3 3 4 2 2 3 2" xfId="26784"/>
    <cellStyle name="Percent 3 3 4 2 2 3 2 2" xfId="26785"/>
    <cellStyle name="Percent 3 3 4 2 2 3 2 3" xfId="26786"/>
    <cellStyle name="Percent 3 3 4 2 2 3 2 4" xfId="26787"/>
    <cellStyle name="Percent 3 3 4 2 2 3 3" xfId="26788"/>
    <cellStyle name="Percent 3 3 4 2 2 3 3 2" xfId="26789"/>
    <cellStyle name="Percent 3 3 4 2 2 3 3 3" xfId="26790"/>
    <cellStyle name="Percent 3 3 4 2 2 3 3 4" xfId="26791"/>
    <cellStyle name="Percent 3 3 4 2 2 3 4" xfId="26792"/>
    <cellStyle name="Percent 3 3 4 2 2 3 5" xfId="26793"/>
    <cellStyle name="Percent 3 3 4 2 2 3 6" xfId="26794"/>
    <cellStyle name="Percent 3 3 4 2 2 4" xfId="26795"/>
    <cellStyle name="Percent 3 3 4 2 2 4 2" xfId="26796"/>
    <cellStyle name="Percent 3 3 4 2 2 4 3" xfId="26797"/>
    <cellStyle name="Percent 3 3 4 2 2 4 4" xfId="26798"/>
    <cellStyle name="Percent 3 3 4 2 2 5" xfId="26799"/>
    <cellStyle name="Percent 3 3 4 2 2 5 2" xfId="26800"/>
    <cellStyle name="Percent 3 3 4 2 2 5 3" xfId="26801"/>
    <cellStyle name="Percent 3 3 4 2 2 5 4" xfId="26802"/>
    <cellStyle name="Percent 3 3 4 2 2 6" xfId="26803"/>
    <cellStyle name="Percent 3 3 4 2 2 7" xfId="26804"/>
    <cellStyle name="Percent 3 3 4 2 2 8" xfId="26805"/>
    <cellStyle name="Percent 3 3 4 2 3" xfId="26806"/>
    <cellStyle name="Percent 3 3 4 2 3 2" xfId="26807"/>
    <cellStyle name="Percent 3 3 4 2 3 2 2" xfId="26808"/>
    <cellStyle name="Percent 3 3 4 2 3 2 2 2" xfId="26809"/>
    <cellStyle name="Percent 3 3 4 2 3 2 2 3" xfId="26810"/>
    <cellStyle name="Percent 3 3 4 2 3 2 2 4" xfId="26811"/>
    <cellStyle name="Percent 3 3 4 2 3 2 3" xfId="26812"/>
    <cellStyle name="Percent 3 3 4 2 3 2 3 2" xfId="26813"/>
    <cellStyle name="Percent 3 3 4 2 3 2 3 3" xfId="26814"/>
    <cellStyle name="Percent 3 3 4 2 3 2 3 4" xfId="26815"/>
    <cellStyle name="Percent 3 3 4 2 3 2 4" xfId="26816"/>
    <cellStyle name="Percent 3 3 4 2 3 2 5" xfId="26817"/>
    <cellStyle name="Percent 3 3 4 2 3 2 6" xfId="26818"/>
    <cellStyle name="Percent 3 3 4 2 3 3" xfId="26819"/>
    <cellStyle name="Percent 3 3 4 2 3 3 2" xfId="26820"/>
    <cellStyle name="Percent 3 3 4 2 3 3 2 2" xfId="26821"/>
    <cellStyle name="Percent 3 3 4 2 3 3 2 3" xfId="26822"/>
    <cellStyle name="Percent 3 3 4 2 3 3 2 4" xfId="26823"/>
    <cellStyle name="Percent 3 3 4 2 3 3 3" xfId="26824"/>
    <cellStyle name="Percent 3 3 4 2 3 3 3 2" xfId="26825"/>
    <cellStyle name="Percent 3 3 4 2 3 3 3 3" xfId="26826"/>
    <cellStyle name="Percent 3 3 4 2 3 3 3 4" xfId="26827"/>
    <cellStyle name="Percent 3 3 4 2 3 3 4" xfId="26828"/>
    <cellStyle name="Percent 3 3 4 2 3 3 5" xfId="26829"/>
    <cellStyle name="Percent 3 3 4 2 3 3 6" xfId="26830"/>
    <cellStyle name="Percent 3 3 4 2 3 4" xfId="26831"/>
    <cellStyle name="Percent 3 3 4 2 3 4 2" xfId="26832"/>
    <cellStyle name="Percent 3 3 4 2 3 4 3" xfId="26833"/>
    <cellStyle name="Percent 3 3 4 2 3 4 4" xfId="26834"/>
    <cellStyle name="Percent 3 3 4 2 3 5" xfId="26835"/>
    <cellStyle name="Percent 3 3 4 2 3 5 2" xfId="26836"/>
    <cellStyle name="Percent 3 3 4 2 3 5 3" xfId="26837"/>
    <cellStyle name="Percent 3 3 4 2 3 5 4" xfId="26838"/>
    <cellStyle name="Percent 3 3 4 2 3 6" xfId="26839"/>
    <cellStyle name="Percent 3 3 4 2 3 7" xfId="26840"/>
    <cellStyle name="Percent 3 3 4 2 3 8" xfId="26841"/>
    <cellStyle name="Percent 3 3 4 2 4" xfId="26842"/>
    <cellStyle name="Percent 3 3 4 2 4 2" xfId="26843"/>
    <cellStyle name="Percent 3 3 4 2 4 2 2" xfId="26844"/>
    <cellStyle name="Percent 3 3 4 2 4 2 3" xfId="26845"/>
    <cellStyle name="Percent 3 3 4 2 4 2 4" xfId="26846"/>
    <cellStyle name="Percent 3 3 4 2 4 3" xfId="26847"/>
    <cellStyle name="Percent 3 3 4 2 4 3 2" xfId="26848"/>
    <cellStyle name="Percent 3 3 4 2 4 3 3" xfId="26849"/>
    <cellStyle name="Percent 3 3 4 2 4 3 4" xfId="26850"/>
    <cellStyle name="Percent 3 3 4 2 4 4" xfId="26851"/>
    <cellStyle name="Percent 3 3 4 2 4 5" xfId="26852"/>
    <cellStyle name="Percent 3 3 4 2 4 6" xfId="26853"/>
    <cellStyle name="Percent 3 3 4 2 5" xfId="26854"/>
    <cellStyle name="Percent 3 3 4 2 5 2" xfId="26855"/>
    <cellStyle name="Percent 3 3 4 2 5 2 2" xfId="26856"/>
    <cellStyle name="Percent 3 3 4 2 5 2 3" xfId="26857"/>
    <cellStyle name="Percent 3 3 4 2 5 2 4" xfId="26858"/>
    <cellStyle name="Percent 3 3 4 2 5 3" xfId="26859"/>
    <cellStyle name="Percent 3 3 4 2 5 3 2" xfId="26860"/>
    <cellStyle name="Percent 3 3 4 2 5 3 3" xfId="26861"/>
    <cellStyle name="Percent 3 3 4 2 5 3 4" xfId="26862"/>
    <cellStyle name="Percent 3 3 4 2 5 4" xfId="26863"/>
    <cellStyle name="Percent 3 3 4 2 5 5" xfId="26864"/>
    <cellStyle name="Percent 3 3 4 2 5 6" xfId="26865"/>
    <cellStyle name="Percent 3 3 4 2 6" xfId="26866"/>
    <cellStyle name="Percent 3 3 4 2 6 2" xfId="26867"/>
    <cellStyle name="Percent 3 3 4 2 6 3" xfId="26868"/>
    <cellStyle name="Percent 3 3 4 2 6 4" xfId="26869"/>
    <cellStyle name="Percent 3 3 4 2 7" xfId="26870"/>
    <cellStyle name="Percent 3 3 4 2 7 2" xfId="26871"/>
    <cellStyle name="Percent 3 3 4 2 7 3" xfId="26872"/>
    <cellStyle name="Percent 3 3 4 2 7 4" xfId="26873"/>
    <cellStyle name="Percent 3 3 4 2 8" xfId="26874"/>
    <cellStyle name="Percent 3 3 4 2 9" xfId="26875"/>
    <cellStyle name="Percent 3 3 4 3" xfId="26876"/>
    <cellStyle name="Percent 3 3 4 3 2" xfId="26877"/>
    <cellStyle name="Percent 3 3 4 3 2 2" xfId="26878"/>
    <cellStyle name="Percent 3 3 4 3 2 2 2" xfId="26879"/>
    <cellStyle name="Percent 3 3 4 3 2 2 3" xfId="26880"/>
    <cellStyle name="Percent 3 3 4 3 2 2 4" xfId="26881"/>
    <cellStyle name="Percent 3 3 4 3 2 3" xfId="26882"/>
    <cellStyle name="Percent 3 3 4 3 2 3 2" xfId="26883"/>
    <cellStyle name="Percent 3 3 4 3 2 3 3" xfId="26884"/>
    <cellStyle name="Percent 3 3 4 3 2 3 4" xfId="26885"/>
    <cellStyle name="Percent 3 3 4 3 2 4" xfId="26886"/>
    <cellStyle name="Percent 3 3 4 3 2 5" xfId="26887"/>
    <cellStyle name="Percent 3 3 4 3 2 6" xfId="26888"/>
    <cellStyle name="Percent 3 3 4 3 3" xfId="26889"/>
    <cellStyle name="Percent 3 3 4 3 3 2" xfId="26890"/>
    <cellStyle name="Percent 3 3 4 3 3 2 2" xfId="26891"/>
    <cellStyle name="Percent 3 3 4 3 3 2 3" xfId="26892"/>
    <cellStyle name="Percent 3 3 4 3 3 2 4" xfId="26893"/>
    <cellStyle name="Percent 3 3 4 3 3 3" xfId="26894"/>
    <cellStyle name="Percent 3 3 4 3 3 3 2" xfId="26895"/>
    <cellStyle name="Percent 3 3 4 3 3 3 3" xfId="26896"/>
    <cellStyle name="Percent 3 3 4 3 3 3 4" xfId="26897"/>
    <cellStyle name="Percent 3 3 4 3 3 4" xfId="26898"/>
    <cellStyle name="Percent 3 3 4 3 3 5" xfId="26899"/>
    <cellStyle name="Percent 3 3 4 3 3 6" xfId="26900"/>
    <cellStyle name="Percent 3 3 4 3 4" xfId="26901"/>
    <cellStyle name="Percent 3 3 4 3 4 2" xfId="26902"/>
    <cellStyle name="Percent 3 3 4 3 4 3" xfId="26903"/>
    <cellStyle name="Percent 3 3 4 3 4 4" xfId="26904"/>
    <cellStyle name="Percent 3 3 4 3 5" xfId="26905"/>
    <cellStyle name="Percent 3 3 4 3 5 2" xfId="26906"/>
    <cellStyle name="Percent 3 3 4 3 5 3" xfId="26907"/>
    <cellStyle name="Percent 3 3 4 3 5 4" xfId="26908"/>
    <cellStyle name="Percent 3 3 4 3 6" xfId="26909"/>
    <cellStyle name="Percent 3 3 4 3 7" xfId="26910"/>
    <cellStyle name="Percent 3 3 4 3 8" xfId="26911"/>
    <cellStyle name="Percent 3 3 4 4" xfId="26912"/>
    <cellStyle name="Percent 3 3 4 4 2" xfId="26913"/>
    <cellStyle name="Percent 3 3 4 4 2 2" xfId="26914"/>
    <cellStyle name="Percent 3 3 4 4 2 2 2" xfId="26915"/>
    <cellStyle name="Percent 3 3 4 4 2 2 3" xfId="26916"/>
    <cellStyle name="Percent 3 3 4 4 2 2 4" xfId="26917"/>
    <cellStyle name="Percent 3 3 4 4 2 3" xfId="26918"/>
    <cellStyle name="Percent 3 3 4 4 2 3 2" xfId="26919"/>
    <cellStyle name="Percent 3 3 4 4 2 3 3" xfId="26920"/>
    <cellStyle name="Percent 3 3 4 4 2 3 4" xfId="26921"/>
    <cellStyle name="Percent 3 3 4 4 2 4" xfId="26922"/>
    <cellStyle name="Percent 3 3 4 4 2 5" xfId="26923"/>
    <cellStyle name="Percent 3 3 4 4 2 6" xfId="26924"/>
    <cellStyle name="Percent 3 3 4 4 3" xfId="26925"/>
    <cellStyle name="Percent 3 3 4 4 3 2" xfId="26926"/>
    <cellStyle name="Percent 3 3 4 4 3 2 2" xfId="26927"/>
    <cellStyle name="Percent 3 3 4 4 3 2 3" xfId="26928"/>
    <cellStyle name="Percent 3 3 4 4 3 2 4" xfId="26929"/>
    <cellStyle name="Percent 3 3 4 4 3 3" xfId="26930"/>
    <cellStyle name="Percent 3 3 4 4 3 3 2" xfId="26931"/>
    <cellStyle name="Percent 3 3 4 4 3 3 3" xfId="26932"/>
    <cellStyle name="Percent 3 3 4 4 3 3 4" xfId="26933"/>
    <cellStyle name="Percent 3 3 4 4 3 4" xfId="26934"/>
    <cellStyle name="Percent 3 3 4 4 3 5" xfId="26935"/>
    <cellStyle name="Percent 3 3 4 4 3 6" xfId="26936"/>
    <cellStyle name="Percent 3 3 4 4 4" xfId="26937"/>
    <cellStyle name="Percent 3 3 4 4 4 2" xfId="26938"/>
    <cellStyle name="Percent 3 3 4 4 4 3" xfId="26939"/>
    <cellStyle name="Percent 3 3 4 4 4 4" xfId="26940"/>
    <cellStyle name="Percent 3 3 4 4 5" xfId="26941"/>
    <cellStyle name="Percent 3 3 4 4 5 2" xfId="26942"/>
    <cellStyle name="Percent 3 3 4 4 5 3" xfId="26943"/>
    <cellStyle name="Percent 3 3 4 4 5 4" xfId="26944"/>
    <cellStyle name="Percent 3 3 4 4 6" xfId="26945"/>
    <cellStyle name="Percent 3 3 4 4 7" xfId="26946"/>
    <cellStyle name="Percent 3 3 4 4 8" xfId="26947"/>
    <cellStyle name="Percent 3 3 4 5" xfId="26948"/>
    <cellStyle name="Percent 3 3 4 5 2" xfId="26949"/>
    <cellStyle name="Percent 3 3 4 5 2 2" xfId="26950"/>
    <cellStyle name="Percent 3 3 4 5 2 2 2" xfId="26951"/>
    <cellStyle name="Percent 3 3 4 5 2 2 3" xfId="26952"/>
    <cellStyle name="Percent 3 3 4 5 2 2 4" xfId="26953"/>
    <cellStyle name="Percent 3 3 4 5 2 3" xfId="26954"/>
    <cellStyle name="Percent 3 3 4 5 2 3 2" xfId="26955"/>
    <cellStyle name="Percent 3 3 4 5 2 3 3" xfId="26956"/>
    <cellStyle name="Percent 3 3 4 5 2 3 4" xfId="26957"/>
    <cellStyle name="Percent 3 3 4 5 2 4" xfId="26958"/>
    <cellStyle name="Percent 3 3 4 5 2 5" xfId="26959"/>
    <cellStyle name="Percent 3 3 4 5 2 6" xfId="26960"/>
    <cellStyle name="Percent 3 3 4 5 3" xfId="26961"/>
    <cellStyle name="Percent 3 3 4 5 3 2" xfId="26962"/>
    <cellStyle name="Percent 3 3 4 5 3 2 2" xfId="26963"/>
    <cellStyle name="Percent 3 3 4 5 3 2 3" xfId="26964"/>
    <cellStyle name="Percent 3 3 4 5 3 2 4" xfId="26965"/>
    <cellStyle name="Percent 3 3 4 5 3 3" xfId="26966"/>
    <cellStyle name="Percent 3 3 4 5 3 3 2" xfId="26967"/>
    <cellStyle name="Percent 3 3 4 5 3 3 3" xfId="26968"/>
    <cellStyle name="Percent 3 3 4 5 3 3 4" xfId="26969"/>
    <cellStyle name="Percent 3 3 4 5 3 4" xfId="26970"/>
    <cellStyle name="Percent 3 3 4 5 3 5" xfId="26971"/>
    <cellStyle name="Percent 3 3 4 5 3 6" xfId="26972"/>
    <cellStyle name="Percent 3 3 4 5 4" xfId="26973"/>
    <cellStyle name="Percent 3 3 4 5 4 2" xfId="26974"/>
    <cellStyle name="Percent 3 3 4 5 4 3" xfId="26975"/>
    <cellStyle name="Percent 3 3 4 5 4 4" xfId="26976"/>
    <cellStyle name="Percent 3 3 4 5 5" xfId="26977"/>
    <cellStyle name="Percent 3 3 4 5 5 2" xfId="26978"/>
    <cellStyle name="Percent 3 3 4 5 5 3" xfId="26979"/>
    <cellStyle name="Percent 3 3 4 5 5 4" xfId="26980"/>
    <cellStyle name="Percent 3 3 4 5 6" xfId="26981"/>
    <cellStyle name="Percent 3 3 4 5 7" xfId="26982"/>
    <cellStyle name="Percent 3 3 4 5 8" xfId="26983"/>
    <cellStyle name="Percent 3 3 4 6" xfId="26984"/>
    <cellStyle name="Percent 3 3 4 6 2" xfId="26985"/>
    <cellStyle name="Percent 3 3 4 6 2 2" xfId="26986"/>
    <cellStyle name="Percent 3 3 4 6 2 3" xfId="26987"/>
    <cellStyle name="Percent 3 3 4 6 2 4" xfId="26988"/>
    <cellStyle name="Percent 3 3 4 6 3" xfId="26989"/>
    <cellStyle name="Percent 3 3 4 6 3 2" xfId="26990"/>
    <cellStyle name="Percent 3 3 4 6 3 3" xfId="26991"/>
    <cellStyle name="Percent 3 3 4 6 3 4" xfId="26992"/>
    <cellStyle name="Percent 3 3 4 6 4" xfId="26993"/>
    <cellStyle name="Percent 3 3 4 6 5" xfId="26994"/>
    <cellStyle name="Percent 3 3 4 6 6" xfId="26995"/>
    <cellStyle name="Percent 3 3 4 7" xfId="26996"/>
    <cellStyle name="Percent 3 3 4 7 2" xfId="26997"/>
    <cellStyle name="Percent 3 3 4 7 2 2" xfId="26998"/>
    <cellStyle name="Percent 3 3 4 7 2 3" xfId="26999"/>
    <cellStyle name="Percent 3 3 4 7 2 4" xfId="27000"/>
    <cellStyle name="Percent 3 3 4 7 3" xfId="27001"/>
    <cellStyle name="Percent 3 3 4 7 3 2" xfId="27002"/>
    <cellStyle name="Percent 3 3 4 7 3 3" xfId="27003"/>
    <cellStyle name="Percent 3 3 4 7 3 4" xfId="27004"/>
    <cellStyle name="Percent 3 3 4 7 4" xfId="27005"/>
    <cellStyle name="Percent 3 3 4 7 5" xfId="27006"/>
    <cellStyle name="Percent 3 3 4 7 6" xfId="27007"/>
    <cellStyle name="Percent 3 3 4 8" xfId="27008"/>
    <cellStyle name="Percent 3 3 4 8 2" xfId="27009"/>
    <cellStyle name="Percent 3 3 4 8 3" xfId="27010"/>
    <cellStyle name="Percent 3 3 4 8 4" xfId="27011"/>
    <cellStyle name="Percent 3 3 4 9" xfId="27012"/>
    <cellStyle name="Percent 3 3 4 9 2" xfId="27013"/>
    <cellStyle name="Percent 3 3 4 9 3" xfId="27014"/>
    <cellStyle name="Percent 3 3 4 9 4" xfId="27015"/>
    <cellStyle name="Percent 3 3 5" xfId="27016"/>
    <cellStyle name="Percent 3 3 5 10" xfId="27017"/>
    <cellStyle name="Percent 3 3 5 2" xfId="27018"/>
    <cellStyle name="Percent 3 3 5 2 2" xfId="27019"/>
    <cellStyle name="Percent 3 3 5 2 2 2" xfId="27020"/>
    <cellStyle name="Percent 3 3 5 2 2 2 2" xfId="27021"/>
    <cellStyle name="Percent 3 3 5 2 2 2 3" xfId="27022"/>
    <cellStyle name="Percent 3 3 5 2 2 2 4" xfId="27023"/>
    <cellStyle name="Percent 3 3 5 2 2 3" xfId="27024"/>
    <cellStyle name="Percent 3 3 5 2 2 3 2" xfId="27025"/>
    <cellStyle name="Percent 3 3 5 2 2 3 3" xfId="27026"/>
    <cellStyle name="Percent 3 3 5 2 2 3 4" xfId="27027"/>
    <cellStyle name="Percent 3 3 5 2 2 4" xfId="27028"/>
    <cellStyle name="Percent 3 3 5 2 2 5" xfId="27029"/>
    <cellStyle name="Percent 3 3 5 2 2 6" xfId="27030"/>
    <cellStyle name="Percent 3 3 5 2 3" xfId="27031"/>
    <cellStyle name="Percent 3 3 5 2 3 2" xfId="27032"/>
    <cellStyle name="Percent 3 3 5 2 3 2 2" xfId="27033"/>
    <cellStyle name="Percent 3 3 5 2 3 2 3" xfId="27034"/>
    <cellStyle name="Percent 3 3 5 2 3 2 4" xfId="27035"/>
    <cellStyle name="Percent 3 3 5 2 3 3" xfId="27036"/>
    <cellStyle name="Percent 3 3 5 2 3 3 2" xfId="27037"/>
    <cellStyle name="Percent 3 3 5 2 3 3 3" xfId="27038"/>
    <cellStyle name="Percent 3 3 5 2 3 3 4" xfId="27039"/>
    <cellStyle name="Percent 3 3 5 2 3 4" xfId="27040"/>
    <cellStyle name="Percent 3 3 5 2 3 5" xfId="27041"/>
    <cellStyle name="Percent 3 3 5 2 3 6" xfId="27042"/>
    <cellStyle name="Percent 3 3 5 2 4" xfId="27043"/>
    <cellStyle name="Percent 3 3 5 2 4 2" xfId="27044"/>
    <cellStyle name="Percent 3 3 5 2 4 3" xfId="27045"/>
    <cellStyle name="Percent 3 3 5 2 4 4" xfId="27046"/>
    <cellStyle name="Percent 3 3 5 2 5" xfId="27047"/>
    <cellStyle name="Percent 3 3 5 2 5 2" xfId="27048"/>
    <cellStyle name="Percent 3 3 5 2 5 3" xfId="27049"/>
    <cellStyle name="Percent 3 3 5 2 5 4" xfId="27050"/>
    <cellStyle name="Percent 3 3 5 2 6" xfId="27051"/>
    <cellStyle name="Percent 3 3 5 2 7" xfId="27052"/>
    <cellStyle name="Percent 3 3 5 2 8" xfId="27053"/>
    <cellStyle name="Percent 3 3 5 3" xfId="27054"/>
    <cellStyle name="Percent 3 3 5 3 2" xfId="27055"/>
    <cellStyle name="Percent 3 3 5 3 2 2" xfId="27056"/>
    <cellStyle name="Percent 3 3 5 3 2 2 2" xfId="27057"/>
    <cellStyle name="Percent 3 3 5 3 2 2 3" xfId="27058"/>
    <cellStyle name="Percent 3 3 5 3 2 2 4" xfId="27059"/>
    <cellStyle name="Percent 3 3 5 3 2 3" xfId="27060"/>
    <cellStyle name="Percent 3 3 5 3 2 3 2" xfId="27061"/>
    <cellStyle name="Percent 3 3 5 3 2 3 3" xfId="27062"/>
    <cellStyle name="Percent 3 3 5 3 2 3 4" xfId="27063"/>
    <cellStyle name="Percent 3 3 5 3 2 4" xfId="27064"/>
    <cellStyle name="Percent 3 3 5 3 2 5" xfId="27065"/>
    <cellStyle name="Percent 3 3 5 3 2 6" xfId="27066"/>
    <cellStyle name="Percent 3 3 5 3 3" xfId="27067"/>
    <cellStyle name="Percent 3 3 5 3 3 2" xfId="27068"/>
    <cellStyle name="Percent 3 3 5 3 3 2 2" xfId="27069"/>
    <cellStyle name="Percent 3 3 5 3 3 2 3" xfId="27070"/>
    <cellStyle name="Percent 3 3 5 3 3 2 4" xfId="27071"/>
    <cellStyle name="Percent 3 3 5 3 3 3" xfId="27072"/>
    <cellStyle name="Percent 3 3 5 3 3 3 2" xfId="27073"/>
    <cellStyle name="Percent 3 3 5 3 3 3 3" xfId="27074"/>
    <cellStyle name="Percent 3 3 5 3 3 3 4" xfId="27075"/>
    <cellStyle name="Percent 3 3 5 3 3 4" xfId="27076"/>
    <cellStyle name="Percent 3 3 5 3 3 5" xfId="27077"/>
    <cellStyle name="Percent 3 3 5 3 3 6" xfId="27078"/>
    <cellStyle name="Percent 3 3 5 3 4" xfId="27079"/>
    <cellStyle name="Percent 3 3 5 3 4 2" xfId="27080"/>
    <cellStyle name="Percent 3 3 5 3 4 3" xfId="27081"/>
    <cellStyle name="Percent 3 3 5 3 4 4" xfId="27082"/>
    <cellStyle name="Percent 3 3 5 3 5" xfId="27083"/>
    <cellStyle name="Percent 3 3 5 3 5 2" xfId="27084"/>
    <cellStyle name="Percent 3 3 5 3 5 3" xfId="27085"/>
    <cellStyle name="Percent 3 3 5 3 5 4" xfId="27086"/>
    <cellStyle name="Percent 3 3 5 3 6" xfId="27087"/>
    <cellStyle name="Percent 3 3 5 3 7" xfId="27088"/>
    <cellStyle name="Percent 3 3 5 3 8" xfId="27089"/>
    <cellStyle name="Percent 3 3 5 4" xfId="27090"/>
    <cellStyle name="Percent 3 3 5 4 2" xfId="27091"/>
    <cellStyle name="Percent 3 3 5 4 2 2" xfId="27092"/>
    <cellStyle name="Percent 3 3 5 4 2 3" xfId="27093"/>
    <cellStyle name="Percent 3 3 5 4 2 4" xfId="27094"/>
    <cellStyle name="Percent 3 3 5 4 3" xfId="27095"/>
    <cellStyle name="Percent 3 3 5 4 3 2" xfId="27096"/>
    <cellStyle name="Percent 3 3 5 4 3 3" xfId="27097"/>
    <cellStyle name="Percent 3 3 5 4 3 4" xfId="27098"/>
    <cellStyle name="Percent 3 3 5 4 4" xfId="27099"/>
    <cellStyle name="Percent 3 3 5 4 5" xfId="27100"/>
    <cellStyle name="Percent 3 3 5 4 6" xfId="27101"/>
    <cellStyle name="Percent 3 3 5 5" xfId="27102"/>
    <cellStyle name="Percent 3 3 5 5 2" xfId="27103"/>
    <cellStyle name="Percent 3 3 5 5 2 2" xfId="27104"/>
    <cellStyle name="Percent 3 3 5 5 2 3" xfId="27105"/>
    <cellStyle name="Percent 3 3 5 5 2 4" xfId="27106"/>
    <cellStyle name="Percent 3 3 5 5 3" xfId="27107"/>
    <cellStyle name="Percent 3 3 5 5 3 2" xfId="27108"/>
    <cellStyle name="Percent 3 3 5 5 3 3" xfId="27109"/>
    <cellStyle name="Percent 3 3 5 5 3 4" xfId="27110"/>
    <cellStyle name="Percent 3 3 5 5 4" xfId="27111"/>
    <cellStyle name="Percent 3 3 5 5 5" xfId="27112"/>
    <cellStyle name="Percent 3 3 5 5 6" xfId="27113"/>
    <cellStyle name="Percent 3 3 5 6" xfId="27114"/>
    <cellStyle name="Percent 3 3 5 6 2" xfId="27115"/>
    <cellStyle name="Percent 3 3 5 6 3" xfId="27116"/>
    <cellStyle name="Percent 3 3 5 6 4" xfId="27117"/>
    <cellStyle name="Percent 3 3 5 7" xfId="27118"/>
    <cellStyle name="Percent 3 3 5 7 2" xfId="27119"/>
    <cellStyle name="Percent 3 3 5 7 3" xfId="27120"/>
    <cellStyle name="Percent 3 3 5 7 4" xfId="27121"/>
    <cellStyle name="Percent 3 3 5 8" xfId="27122"/>
    <cellStyle name="Percent 3 3 5 9" xfId="27123"/>
    <cellStyle name="Percent 3 3 6" xfId="27124"/>
    <cellStyle name="Percent 3 3 6 2" xfId="27125"/>
    <cellStyle name="Percent 3 3 6 2 2" xfId="27126"/>
    <cellStyle name="Percent 3 3 6 2 2 2" xfId="27127"/>
    <cellStyle name="Percent 3 3 6 2 2 3" xfId="27128"/>
    <cellStyle name="Percent 3 3 6 2 2 4" xfId="27129"/>
    <cellStyle name="Percent 3 3 6 2 3" xfId="27130"/>
    <cellStyle name="Percent 3 3 6 2 3 2" xfId="27131"/>
    <cellStyle name="Percent 3 3 6 2 3 3" xfId="27132"/>
    <cellStyle name="Percent 3 3 6 2 3 4" xfId="27133"/>
    <cellStyle name="Percent 3 3 6 2 4" xfId="27134"/>
    <cellStyle name="Percent 3 3 6 2 5" xfId="27135"/>
    <cellStyle name="Percent 3 3 6 2 6" xfId="27136"/>
    <cellStyle name="Percent 3 3 6 3" xfId="27137"/>
    <cellStyle name="Percent 3 3 6 3 2" xfId="27138"/>
    <cellStyle name="Percent 3 3 6 3 2 2" xfId="27139"/>
    <cellStyle name="Percent 3 3 6 3 2 3" xfId="27140"/>
    <cellStyle name="Percent 3 3 6 3 2 4" xfId="27141"/>
    <cellStyle name="Percent 3 3 6 3 3" xfId="27142"/>
    <cellStyle name="Percent 3 3 6 3 3 2" xfId="27143"/>
    <cellStyle name="Percent 3 3 6 3 3 3" xfId="27144"/>
    <cellStyle name="Percent 3 3 6 3 3 4" xfId="27145"/>
    <cellStyle name="Percent 3 3 6 3 4" xfId="27146"/>
    <cellStyle name="Percent 3 3 6 3 5" xfId="27147"/>
    <cellStyle name="Percent 3 3 6 3 6" xfId="27148"/>
    <cellStyle name="Percent 3 3 6 4" xfId="27149"/>
    <cellStyle name="Percent 3 3 6 4 2" xfId="27150"/>
    <cellStyle name="Percent 3 3 6 4 3" xfId="27151"/>
    <cellStyle name="Percent 3 3 6 4 4" xfId="27152"/>
    <cellStyle name="Percent 3 3 6 5" xfId="27153"/>
    <cellStyle name="Percent 3 3 6 5 2" xfId="27154"/>
    <cellStyle name="Percent 3 3 6 5 3" xfId="27155"/>
    <cellStyle name="Percent 3 3 6 5 4" xfId="27156"/>
    <cellStyle name="Percent 3 3 6 6" xfId="27157"/>
    <cellStyle name="Percent 3 3 6 7" xfId="27158"/>
    <cellStyle name="Percent 3 3 6 8" xfId="27159"/>
    <cellStyle name="Percent 3 3 7" xfId="27160"/>
    <cellStyle name="Percent 3 3 7 2" xfId="27161"/>
    <cellStyle name="Percent 3 3 7 2 2" xfId="27162"/>
    <cellStyle name="Percent 3 3 7 2 2 2" xfId="27163"/>
    <cellStyle name="Percent 3 3 7 2 2 3" xfId="27164"/>
    <cellStyle name="Percent 3 3 7 2 2 4" xfId="27165"/>
    <cellStyle name="Percent 3 3 7 2 3" xfId="27166"/>
    <cellStyle name="Percent 3 3 7 2 3 2" xfId="27167"/>
    <cellStyle name="Percent 3 3 7 2 3 3" xfId="27168"/>
    <cellStyle name="Percent 3 3 7 2 3 4" xfId="27169"/>
    <cellStyle name="Percent 3 3 7 2 4" xfId="27170"/>
    <cellStyle name="Percent 3 3 7 2 5" xfId="27171"/>
    <cellStyle name="Percent 3 3 7 2 6" xfId="27172"/>
    <cellStyle name="Percent 3 3 7 3" xfId="27173"/>
    <cellStyle name="Percent 3 3 7 3 2" xfId="27174"/>
    <cellStyle name="Percent 3 3 7 3 2 2" xfId="27175"/>
    <cellStyle name="Percent 3 3 7 3 2 3" xfId="27176"/>
    <cellStyle name="Percent 3 3 7 3 2 4" xfId="27177"/>
    <cellStyle name="Percent 3 3 7 3 3" xfId="27178"/>
    <cellStyle name="Percent 3 3 7 3 3 2" xfId="27179"/>
    <cellStyle name="Percent 3 3 7 3 3 3" xfId="27180"/>
    <cellStyle name="Percent 3 3 7 3 3 4" xfId="27181"/>
    <cellStyle name="Percent 3 3 7 3 4" xfId="27182"/>
    <cellStyle name="Percent 3 3 7 3 5" xfId="27183"/>
    <cellStyle name="Percent 3 3 7 3 6" xfId="27184"/>
    <cellStyle name="Percent 3 3 7 4" xfId="27185"/>
    <cellStyle name="Percent 3 3 7 4 2" xfId="27186"/>
    <cellStyle name="Percent 3 3 7 4 3" xfId="27187"/>
    <cellStyle name="Percent 3 3 7 4 4" xfId="27188"/>
    <cellStyle name="Percent 3 3 7 5" xfId="27189"/>
    <cellStyle name="Percent 3 3 7 5 2" xfId="27190"/>
    <cellStyle name="Percent 3 3 7 5 3" xfId="27191"/>
    <cellStyle name="Percent 3 3 7 5 4" xfId="27192"/>
    <cellStyle name="Percent 3 3 7 6" xfId="27193"/>
    <cellStyle name="Percent 3 3 7 7" xfId="27194"/>
    <cellStyle name="Percent 3 3 7 8" xfId="27195"/>
    <cellStyle name="Percent 3 3 8" xfId="27196"/>
    <cellStyle name="Percent 3 3 8 2" xfId="27197"/>
    <cellStyle name="Percent 3 3 8 2 2" xfId="27198"/>
    <cellStyle name="Percent 3 3 8 2 2 2" xfId="27199"/>
    <cellStyle name="Percent 3 3 8 2 2 3" xfId="27200"/>
    <cellStyle name="Percent 3 3 8 2 2 4" xfId="27201"/>
    <cellStyle name="Percent 3 3 8 2 3" xfId="27202"/>
    <cellStyle name="Percent 3 3 8 2 3 2" xfId="27203"/>
    <cellStyle name="Percent 3 3 8 2 3 3" xfId="27204"/>
    <cellStyle name="Percent 3 3 8 2 3 4" xfId="27205"/>
    <cellStyle name="Percent 3 3 8 2 4" xfId="27206"/>
    <cellStyle name="Percent 3 3 8 2 5" xfId="27207"/>
    <cellStyle name="Percent 3 3 8 2 6" xfId="27208"/>
    <cellStyle name="Percent 3 3 8 3" xfId="27209"/>
    <cellStyle name="Percent 3 3 8 3 2" xfId="27210"/>
    <cellStyle name="Percent 3 3 8 3 2 2" xfId="27211"/>
    <cellStyle name="Percent 3 3 8 3 2 3" xfId="27212"/>
    <cellStyle name="Percent 3 3 8 3 2 4" xfId="27213"/>
    <cellStyle name="Percent 3 3 8 3 3" xfId="27214"/>
    <cellStyle name="Percent 3 3 8 3 3 2" xfId="27215"/>
    <cellStyle name="Percent 3 3 8 3 3 3" xfId="27216"/>
    <cellStyle name="Percent 3 3 8 3 3 4" xfId="27217"/>
    <cellStyle name="Percent 3 3 8 3 4" xfId="27218"/>
    <cellStyle name="Percent 3 3 8 3 5" xfId="27219"/>
    <cellStyle name="Percent 3 3 8 3 6" xfId="27220"/>
    <cellStyle name="Percent 3 3 8 4" xfId="27221"/>
    <cellStyle name="Percent 3 3 8 4 2" xfId="27222"/>
    <cellStyle name="Percent 3 3 8 4 3" xfId="27223"/>
    <cellStyle name="Percent 3 3 8 4 4" xfId="27224"/>
    <cellStyle name="Percent 3 3 8 5" xfId="27225"/>
    <cellStyle name="Percent 3 3 8 5 2" xfId="27226"/>
    <cellStyle name="Percent 3 3 8 5 3" xfId="27227"/>
    <cellStyle name="Percent 3 3 8 5 4" xfId="27228"/>
    <cellStyle name="Percent 3 3 8 6" xfId="27229"/>
    <cellStyle name="Percent 3 3 8 7" xfId="27230"/>
    <cellStyle name="Percent 3 3 8 8" xfId="27231"/>
    <cellStyle name="Percent 3 3 9" xfId="27232"/>
    <cellStyle name="Percent 3 3 9 2" xfId="27233"/>
    <cellStyle name="Percent 3 3 9 2 2" xfId="27234"/>
    <cellStyle name="Percent 3 3 9 2 3" xfId="27235"/>
    <cellStyle name="Percent 3 3 9 2 4" xfId="27236"/>
    <cellStyle name="Percent 3 3 9 3" xfId="27237"/>
    <cellStyle name="Percent 3 3 9 3 2" xfId="27238"/>
    <cellStyle name="Percent 3 3 9 3 3" xfId="27239"/>
    <cellStyle name="Percent 3 3 9 3 4" xfId="27240"/>
    <cellStyle name="Percent 3 3 9 4" xfId="27241"/>
    <cellStyle name="Percent 3 3 9 5" xfId="27242"/>
    <cellStyle name="Percent 3 3 9 6" xfId="27243"/>
    <cellStyle name="Percent 3 4" xfId="27244"/>
    <cellStyle name="Percent 3 4 10" xfId="27245"/>
    <cellStyle name="Percent 3 4 10 2" xfId="27246"/>
    <cellStyle name="Percent 3 4 10 2 2" xfId="27247"/>
    <cellStyle name="Percent 3 4 10 2 3" xfId="27248"/>
    <cellStyle name="Percent 3 4 10 2 4" xfId="27249"/>
    <cellStyle name="Percent 3 4 10 3" xfId="27250"/>
    <cellStyle name="Percent 3 4 10 3 2" xfId="27251"/>
    <cellStyle name="Percent 3 4 10 3 3" xfId="27252"/>
    <cellStyle name="Percent 3 4 10 3 4" xfId="27253"/>
    <cellStyle name="Percent 3 4 10 4" xfId="27254"/>
    <cellStyle name="Percent 3 4 10 5" xfId="27255"/>
    <cellStyle name="Percent 3 4 10 6" xfId="27256"/>
    <cellStyle name="Percent 3 4 11" xfId="27257"/>
    <cellStyle name="Percent 3 4 11 2" xfId="27258"/>
    <cellStyle name="Percent 3 4 11 3" xfId="27259"/>
    <cellStyle name="Percent 3 4 11 4" xfId="27260"/>
    <cellStyle name="Percent 3 4 12" xfId="27261"/>
    <cellStyle name="Percent 3 4 12 2" xfId="27262"/>
    <cellStyle name="Percent 3 4 12 3" xfId="27263"/>
    <cellStyle name="Percent 3 4 12 4" xfId="27264"/>
    <cellStyle name="Percent 3 4 13" xfId="27265"/>
    <cellStyle name="Percent 3 4 13 2" xfId="27266"/>
    <cellStyle name="Percent 3 4 13 3" xfId="27267"/>
    <cellStyle name="Percent 3 4 13 4" xfId="27268"/>
    <cellStyle name="Percent 3 4 14" xfId="27269"/>
    <cellStyle name="Percent 3 4 15" xfId="27270"/>
    <cellStyle name="Percent 3 4 16" xfId="27271"/>
    <cellStyle name="Percent 3 4 17" xfId="27272"/>
    <cellStyle name="Percent 3 4 18" xfId="27273"/>
    <cellStyle name="Percent 3 4 2" xfId="27274"/>
    <cellStyle name="Percent 3 4 2 10" xfId="27275"/>
    <cellStyle name="Percent 3 4 2 10 2" xfId="27276"/>
    <cellStyle name="Percent 3 4 2 10 3" xfId="27277"/>
    <cellStyle name="Percent 3 4 2 10 4" xfId="27278"/>
    <cellStyle name="Percent 3 4 2 11" xfId="27279"/>
    <cellStyle name="Percent 3 4 2 11 2" xfId="27280"/>
    <cellStyle name="Percent 3 4 2 11 3" xfId="27281"/>
    <cellStyle name="Percent 3 4 2 11 4" xfId="27282"/>
    <cellStyle name="Percent 3 4 2 12" xfId="27283"/>
    <cellStyle name="Percent 3 4 2 12 2" xfId="27284"/>
    <cellStyle name="Percent 3 4 2 12 3" xfId="27285"/>
    <cellStyle name="Percent 3 4 2 12 4" xfId="27286"/>
    <cellStyle name="Percent 3 4 2 13" xfId="27287"/>
    <cellStyle name="Percent 3 4 2 14" xfId="27288"/>
    <cellStyle name="Percent 3 4 2 15" xfId="27289"/>
    <cellStyle name="Percent 3 4 2 16" xfId="27290"/>
    <cellStyle name="Percent 3 4 2 17" xfId="27291"/>
    <cellStyle name="Percent 3 4 2 2" xfId="27292"/>
    <cellStyle name="Percent 3 4 2 2 10" xfId="27293"/>
    <cellStyle name="Percent 3 4 2 2 10 2" xfId="27294"/>
    <cellStyle name="Percent 3 4 2 2 10 3" xfId="27295"/>
    <cellStyle name="Percent 3 4 2 2 10 4" xfId="27296"/>
    <cellStyle name="Percent 3 4 2 2 11" xfId="27297"/>
    <cellStyle name="Percent 3 4 2 2 12" xfId="27298"/>
    <cellStyle name="Percent 3 4 2 2 13" xfId="27299"/>
    <cellStyle name="Percent 3 4 2 2 2" xfId="27300"/>
    <cellStyle name="Percent 3 4 2 2 2 10" xfId="27301"/>
    <cellStyle name="Percent 3 4 2 2 2 11" xfId="27302"/>
    <cellStyle name="Percent 3 4 2 2 2 12" xfId="27303"/>
    <cellStyle name="Percent 3 4 2 2 2 2" xfId="27304"/>
    <cellStyle name="Percent 3 4 2 2 2 2 10" xfId="27305"/>
    <cellStyle name="Percent 3 4 2 2 2 2 2" xfId="27306"/>
    <cellStyle name="Percent 3 4 2 2 2 2 2 2" xfId="27307"/>
    <cellStyle name="Percent 3 4 2 2 2 2 2 2 2" xfId="27308"/>
    <cellStyle name="Percent 3 4 2 2 2 2 2 2 2 2" xfId="27309"/>
    <cellStyle name="Percent 3 4 2 2 2 2 2 2 2 3" xfId="27310"/>
    <cellStyle name="Percent 3 4 2 2 2 2 2 2 2 4" xfId="27311"/>
    <cellStyle name="Percent 3 4 2 2 2 2 2 2 3" xfId="27312"/>
    <cellStyle name="Percent 3 4 2 2 2 2 2 2 3 2" xfId="27313"/>
    <cellStyle name="Percent 3 4 2 2 2 2 2 2 3 3" xfId="27314"/>
    <cellStyle name="Percent 3 4 2 2 2 2 2 2 3 4" xfId="27315"/>
    <cellStyle name="Percent 3 4 2 2 2 2 2 2 4" xfId="27316"/>
    <cellStyle name="Percent 3 4 2 2 2 2 2 2 5" xfId="27317"/>
    <cellStyle name="Percent 3 4 2 2 2 2 2 2 6" xfId="27318"/>
    <cellStyle name="Percent 3 4 2 2 2 2 2 3" xfId="27319"/>
    <cellStyle name="Percent 3 4 2 2 2 2 2 3 2" xfId="27320"/>
    <cellStyle name="Percent 3 4 2 2 2 2 2 3 2 2" xfId="27321"/>
    <cellStyle name="Percent 3 4 2 2 2 2 2 3 2 3" xfId="27322"/>
    <cellStyle name="Percent 3 4 2 2 2 2 2 3 2 4" xfId="27323"/>
    <cellStyle name="Percent 3 4 2 2 2 2 2 3 3" xfId="27324"/>
    <cellStyle name="Percent 3 4 2 2 2 2 2 3 3 2" xfId="27325"/>
    <cellStyle name="Percent 3 4 2 2 2 2 2 3 3 3" xfId="27326"/>
    <cellStyle name="Percent 3 4 2 2 2 2 2 3 3 4" xfId="27327"/>
    <cellStyle name="Percent 3 4 2 2 2 2 2 3 4" xfId="27328"/>
    <cellStyle name="Percent 3 4 2 2 2 2 2 3 5" xfId="27329"/>
    <cellStyle name="Percent 3 4 2 2 2 2 2 3 6" xfId="27330"/>
    <cellStyle name="Percent 3 4 2 2 2 2 2 4" xfId="27331"/>
    <cellStyle name="Percent 3 4 2 2 2 2 2 4 2" xfId="27332"/>
    <cellStyle name="Percent 3 4 2 2 2 2 2 4 3" xfId="27333"/>
    <cellStyle name="Percent 3 4 2 2 2 2 2 4 4" xfId="27334"/>
    <cellStyle name="Percent 3 4 2 2 2 2 2 5" xfId="27335"/>
    <cellStyle name="Percent 3 4 2 2 2 2 2 5 2" xfId="27336"/>
    <cellStyle name="Percent 3 4 2 2 2 2 2 5 3" xfId="27337"/>
    <cellStyle name="Percent 3 4 2 2 2 2 2 5 4" xfId="27338"/>
    <cellStyle name="Percent 3 4 2 2 2 2 2 6" xfId="27339"/>
    <cellStyle name="Percent 3 4 2 2 2 2 2 7" xfId="27340"/>
    <cellStyle name="Percent 3 4 2 2 2 2 2 8" xfId="27341"/>
    <cellStyle name="Percent 3 4 2 2 2 2 3" xfId="27342"/>
    <cellStyle name="Percent 3 4 2 2 2 2 3 2" xfId="27343"/>
    <cellStyle name="Percent 3 4 2 2 2 2 3 2 2" xfId="27344"/>
    <cellStyle name="Percent 3 4 2 2 2 2 3 2 2 2" xfId="27345"/>
    <cellStyle name="Percent 3 4 2 2 2 2 3 2 2 3" xfId="27346"/>
    <cellStyle name="Percent 3 4 2 2 2 2 3 2 2 4" xfId="27347"/>
    <cellStyle name="Percent 3 4 2 2 2 2 3 2 3" xfId="27348"/>
    <cellStyle name="Percent 3 4 2 2 2 2 3 2 3 2" xfId="27349"/>
    <cellStyle name="Percent 3 4 2 2 2 2 3 2 3 3" xfId="27350"/>
    <cellStyle name="Percent 3 4 2 2 2 2 3 2 3 4" xfId="27351"/>
    <cellStyle name="Percent 3 4 2 2 2 2 3 2 4" xfId="27352"/>
    <cellStyle name="Percent 3 4 2 2 2 2 3 2 5" xfId="27353"/>
    <cellStyle name="Percent 3 4 2 2 2 2 3 2 6" xfId="27354"/>
    <cellStyle name="Percent 3 4 2 2 2 2 3 3" xfId="27355"/>
    <cellStyle name="Percent 3 4 2 2 2 2 3 3 2" xfId="27356"/>
    <cellStyle name="Percent 3 4 2 2 2 2 3 3 2 2" xfId="27357"/>
    <cellStyle name="Percent 3 4 2 2 2 2 3 3 2 3" xfId="27358"/>
    <cellStyle name="Percent 3 4 2 2 2 2 3 3 2 4" xfId="27359"/>
    <cellStyle name="Percent 3 4 2 2 2 2 3 3 3" xfId="27360"/>
    <cellStyle name="Percent 3 4 2 2 2 2 3 3 3 2" xfId="27361"/>
    <cellStyle name="Percent 3 4 2 2 2 2 3 3 3 3" xfId="27362"/>
    <cellStyle name="Percent 3 4 2 2 2 2 3 3 3 4" xfId="27363"/>
    <cellStyle name="Percent 3 4 2 2 2 2 3 3 4" xfId="27364"/>
    <cellStyle name="Percent 3 4 2 2 2 2 3 3 5" xfId="27365"/>
    <cellStyle name="Percent 3 4 2 2 2 2 3 3 6" xfId="27366"/>
    <cellStyle name="Percent 3 4 2 2 2 2 3 4" xfId="27367"/>
    <cellStyle name="Percent 3 4 2 2 2 2 3 4 2" xfId="27368"/>
    <cellStyle name="Percent 3 4 2 2 2 2 3 4 3" xfId="27369"/>
    <cellStyle name="Percent 3 4 2 2 2 2 3 4 4" xfId="27370"/>
    <cellStyle name="Percent 3 4 2 2 2 2 3 5" xfId="27371"/>
    <cellStyle name="Percent 3 4 2 2 2 2 3 5 2" xfId="27372"/>
    <cellStyle name="Percent 3 4 2 2 2 2 3 5 3" xfId="27373"/>
    <cellStyle name="Percent 3 4 2 2 2 2 3 5 4" xfId="27374"/>
    <cellStyle name="Percent 3 4 2 2 2 2 3 6" xfId="27375"/>
    <cellStyle name="Percent 3 4 2 2 2 2 3 7" xfId="27376"/>
    <cellStyle name="Percent 3 4 2 2 2 2 3 8" xfId="27377"/>
    <cellStyle name="Percent 3 4 2 2 2 2 4" xfId="27378"/>
    <cellStyle name="Percent 3 4 2 2 2 2 4 2" xfId="27379"/>
    <cellStyle name="Percent 3 4 2 2 2 2 4 2 2" xfId="27380"/>
    <cellStyle name="Percent 3 4 2 2 2 2 4 2 3" xfId="27381"/>
    <cellStyle name="Percent 3 4 2 2 2 2 4 2 4" xfId="27382"/>
    <cellStyle name="Percent 3 4 2 2 2 2 4 3" xfId="27383"/>
    <cellStyle name="Percent 3 4 2 2 2 2 4 3 2" xfId="27384"/>
    <cellStyle name="Percent 3 4 2 2 2 2 4 3 3" xfId="27385"/>
    <cellStyle name="Percent 3 4 2 2 2 2 4 3 4" xfId="27386"/>
    <cellStyle name="Percent 3 4 2 2 2 2 4 4" xfId="27387"/>
    <cellStyle name="Percent 3 4 2 2 2 2 4 5" xfId="27388"/>
    <cellStyle name="Percent 3 4 2 2 2 2 4 6" xfId="27389"/>
    <cellStyle name="Percent 3 4 2 2 2 2 5" xfId="27390"/>
    <cellStyle name="Percent 3 4 2 2 2 2 5 2" xfId="27391"/>
    <cellStyle name="Percent 3 4 2 2 2 2 5 2 2" xfId="27392"/>
    <cellStyle name="Percent 3 4 2 2 2 2 5 2 3" xfId="27393"/>
    <cellStyle name="Percent 3 4 2 2 2 2 5 2 4" xfId="27394"/>
    <cellStyle name="Percent 3 4 2 2 2 2 5 3" xfId="27395"/>
    <cellStyle name="Percent 3 4 2 2 2 2 5 3 2" xfId="27396"/>
    <cellStyle name="Percent 3 4 2 2 2 2 5 3 3" xfId="27397"/>
    <cellStyle name="Percent 3 4 2 2 2 2 5 3 4" xfId="27398"/>
    <cellStyle name="Percent 3 4 2 2 2 2 5 4" xfId="27399"/>
    <cellStyle name="Percent 3 4 2 2 2 2 5 5" xfId="27400"/>
    <cellStyle name="Percent 3 4 2 2 2 2 5 6" xfId="27401"/>
    <cellStyle name="Percent 3 4 2 2 2 2 6" xfId="27402"/>
    <cellStyle name="Percent 3 4 2 2 2 2 6 2" xfId="27403"/>
    <cellStyle name="Percent 3 4 2 2 2 2 6 3" xfId="27404"/>
    <cellStyle name="Percent 3 4 2 2 2 2 6 4" xfId="27405"/>
    <cellStyle name="Percent 3 4 2 2 2 2 7" xfId="27406"/>
    <cellStyle name="Percent 3 4 2 2 2 2 7 2" xfId="27407"/>
    <cellStyle name="Percent 3 4 2 2 2 2 7 3" xfId="27408"/>
    <cellStyle name="Percent 3 4 2 2 2 2 7 4" xfId="27409"/>
    <cellStyle name="Percent 3 4 2 2 2 2 8" xfId="27410"/>
    <cellStyle name="Percent 3 4 2 2 2 2 9" xfId="27411"/>
    <cellStyle name="Percent 3 4 2 2 2 3" xfId="27412"/>
    <cellStyle name="Percent 3 4 2 2 2 3 2" xfId="27413"/>
    <cellStyle name="Percent 3 4 2 2 2 3 2 2" xfId="27414"/>
    <cellStyle name="Percent 3 4 2 2 2 3 2 2 2" xfId="27415"/>
    <cellStyle name="Percent 3 4 2 2 2 3 2 2 3" xfId="27416"/>
    <cellStyle name="Percent 3 4 2 2 2 3 2 2 4" xfId="27417"/>
    <cellStyle name="Percent 3 4 2 2 2 3 2 3" xfId="27418"/>
    <cellStyle name="Percent 3 4 2 2 2 3 2 3 2" xfId="27419"/>
    <cellStyle name="Percent 3 4 2 2 2 3 2 3 3" xfId="27420"/>
    <cellStyle name="Percent 3 4 2 2 2 3 2 3 4" xfId="27421"/>
    <cellStyle name="Percent 3 4 2 2 2 3 2 4" xfId="27422"/>
    <cellStyle name="Percent 3 4 2 2 2 3 2 5" xfId="27423"/>
    <cellStyle name="Percent 3 4 2 2 2 3 2 6" xfId="27424"/>
    <cellStyle name="Percent 3 4 2 2 2 3 3" xfId="27425"/>
    <cellStyle name="Percent 3 4 2 2 2 3 3 2" xfId="27426"/>
    <cellStyle name="Percent 3 4 2 2 2 3 3 2 2" xfId="27427"/>
    <cellStyle name="Percent 3 4 2 2 2 3 3 2 3" xfId="27428"/>
    <cellStyle name="Percent 3 4 2 2 2 3 3 2 4" xfId="27429"/>
    <cellStyle name="Percent 3 4 2 2 2 3 3 3" xfId="27430"/>
    <cellStyle name="Percent 3 4 2 2 2 3 3 3 2" xfId="27431"/>
    <cellStyle name="Percent 3 4 2 2 2 3 3 3 3" xfId="27432"/>
    <cellStyle name="Percent 3 4 2 2 2 3 3 3 4" xfId="27433"/>
    <cellStyle name="Percent 3 4 2 2 2 3 3 4" xfId="27434"/>
    <cellStyle name="Percent 3 4 2 2 2 3 3 5" xfId="27435"/>
    <cellStyle name="Percent 3 4 2 2 2 3 3 6" xfId="27436"/>
    <cellStyle name="Percent 3 4 2 2 2 3 4" xfId="27437"/>
    <cellStyle name="Percent 3 4 2 2 2 3 4 2" xfId="27438"/>
    <cellStyle name="Percent 3 4 2 2 2 3 4 3" xfId="27439"/>
    <cellStyle name="Percent 3 4 2 2 2 3 4 4" xfId="27440"/>
    <cellStyle name="Percent 3 4 2 2 2 3 5" xfId="27441"/>
    <cellStyle name="Percent 3 4 2 2 2 3 5 2" xfId="27442"/>
    <cellStyle name="Percent 3 4 2 2 2 3 5 3" xfId="27443"/>
    <cellStyle name="Percent 3 4 2 2 2 3 5 4" xfId="27444"/>
    <cellStyle name="Percent 3 4 2 2 2 3 6" xfId="27445"/>
    <cellStyle name="Percent 3 4 2 2 2 3 7" xfId="27446"/>
    <cellStyle name="Percent 3 4 2 2 2 3 8" xfId="27447"/>
    <cellStyle name="Percent 3 4 2 2 2 4" xfId="27448"/>
    <cellStyle name="Percent 3 4 2 2 2 4 2" xfId="27449"/>
    <cellStyle name="Percent 3 4 2 2 2 4 2 2" xfId="27450"/>
    <cellStyle name="Percent 3 4 2 2 2 4 2 2 2" xfId="27451"/>
    <cellStyle name="Percent 3 4 2 2 2 4 2 2 3" xfId="27452"/>
    <cellStyle name="Percent 3 4 2 2 2 4 2 2 4" xfId="27453"/>
    <cellStyle name="Percent 3 4 2 2 2 4 2 3" xfId="27454"/>
    <cellStyle name="Percent 3 4 2 2 2 4 2 3 2" xfId="27455"/>
    <cellStyle name="Percent 3 4 2 2 2 4 2 3 3" xfId="27456"/>
    <cellStyle name="Percent 3 4 2 2 2 4 2 3 4" xfId="27457"/>
    <cellStyle name="Percent 3 4 2 2 2 4 2 4" xfId="27458"/>
    <cellStyle name="Percent 3 4 2 2 2 4 2 5" xfId="27459"/>
    <cellStyle name="Percent 3 4 2 2 2 4 2 6" xfId="27460"/>
    <cellStyle name="Percent 3 4 2 2 2 4 3" xfId="27461"/>
    <cellStyle name="Percent 3 4 2 2 2 4 3 2" xfId="27462"/>
    <cellStyle name="Percent 3 4 2 2 2 4 3 2 2" xfId="27463"/>
    <cellStyle name="Percent 3 4 2 2 2 4 3 2 3" xfId="27464"/>
    <cellStyle name="Percent 3 4 2 2 2 4 3 2 4" xfId="27465"/>
    <cellStyle name="Percent 3 4 2 2 2 4 3 3" xfId="27466"/>
    <cellStyle name="Percent 3 4 2 2 2 4 3 3 2" xfId="27467"/>
    <cellStyle name="Percent 3 4 2 2 2 4 3 3 3" xfId="27468"/>
    <cellStyle name="Percent 3 4 2 2 2 4 3 3 4" xfId="27469"/>
    <cellStyle name="Percent 3 4 2 2 2 4 3 4" xfId="27470"/>
    <cellStyle name="Percent 3 4 2 2 2 4 3 5" xfId="27471"/>
    <cellStyle name="Percent 3 4 2 2 2 4 3 6" xfId="27472"/>
    <cellStyle name="Percent 3 4 2 2 2 4 4" xfId="27473"/>
    <cellStyle name="Percent 3 4 2 2 2 4 4 2" xfId="27474"/>
    <cellStyle name="Percent 3 4 2 2 2 4 4 3" xfId="27475"/>
    <cellStyle name="Percent 3 4 2 2 2 4 4 4" xfId="27476"/>
    <cellStyle name="Percent 3 4 2 2 2 4 5" xfId="27477"/>
    <cellStyle name="Percent 3 4 2 2 2 4 5 2" xfId="27478"/>
    <cellStyle name="Percent 3 4 2 2 2 4 5 3" xfId="27479"/>
    <cellStyle name="Percent 3 4 2 2 2 4 5 4" xfId="27480"/>
    <cellStyle name="Percent 3 4 2 2 2 4 6" xfId="27481"/>
    <cellStyle name="Percent 3 4 2 2 2 4 7" xfId="27482"/>
    <cellStyle name="Percent 3 4 2 2 2 4 8" xfId="27483"/>
    <cellStyle name="Percent 3 4 2 2 2 5" xfId="27484"/>
    <cellStyle name="Percent 3 4 2 2 2 5 2" xfId="27485"/>
    <cellStyle name="Percent 3 4 2 2 2 5 2 2" xfId="27486"/>
    <cellStyle name="Percent 3 4 2 2 2 5 2 2 2" xfId="27487"/>
    <cellStyle name="Percent 3 4 2 2 2 5 2 2 3" xfId="27488"/>
    <cellStyle name="Percent 3 4 2 2 2 5 2 2 4" xfId="27489"/>
    <cellStyle name="Percent 3 4 2 2 2 5 2 3" xfId="27490"/>
    <cellStyle name="Percent 3 4 2 2 2 5 2 3 2" xfId="27491"/>
    <cellStyle name="Percent 3 4 2 2 2 5 2 3 3" xfId="27492"/>
    <cellStyle name="Percent 3 4 2 2 2 5 2 3 4" xfId="27493"/>
    <cellStyle name="Percent 3 4 2 2 2 5 2 4" xfId="27494"/>
    <cellStyle name="Percent 3 4 2 2 2 5 2 5" xfId="27495"/>
    <cellStyle name="Percent 3 4 2 2 2 5 2 6" xfId="27496"/>
    <cellStyle name="Percent 3 4 2 2 2 5 3" xfId="27497"/>
    <cellStyle name="Percent 3 4 2 2 2 5 3 2" xfId="27498"/>
    <cellStyle name="Percent 3 4 2 2 2 5 3 2 2" xfId="27499"/>
    <cellStyle name="Percent 3 4 2 2 2 5 3 2 3" xfId="27500"/>
    <cellStyle name="Percent 3 4 2 2 2 5 3 2 4" xfId="27501"/>
    <cellStyle name="Percent 3 4 2 2 2 5 3 3" xfId="27502"/>
    <cellStyle name="Percent 3 4 2 2 2 5 3 3 2" xfId="27503"/>
    <cellStyle name="Percent 3 4 2 2 2 5 3 3 3" xfId="27504"/>
    <cellStyle name="Percent 3 4 2 2 2 5 3 3 4" xfId="27505"/>
    <cellStyle name="Percent 3 4 2 2 2 5 3 4" xfId="27506"/>
    <cellStyle name="Percent 3 4 2 2 2 5 3 5" xfId="27507"/>
    <cellStyle name="Percent 3 4 2 2 2 5 3 6" xfId="27508"/>
    <cellStyle name="Percent 3 4 2 2 2 5 4" xfId="27509"/>
    <cellStyle name="Percent 3 4 2 2 2 5 4 2" xfId="27510"/>
    <cellStyle name="Percent 3 4 2 2 2 5 4 3" xfId="27511"/>
    <cellStyle name="Percent 3 4 2 2 2 5 4 4" xfId="27512"/>
    <cellStyle name="Percent 3 4 2 2 2 5 5" xfId="27513"/>
    <cellStyle name="Percent 3 4 2 2 2 5 5 2" xfId="27514"/>
    <cellStyle name="Percent 3 4 2 2 2 5 5 3" xfId="27515"/>
    <cellStyle name="Percent 3 4 2 2 2 5 5 4" xfId="27516"/>
    <cellStyle name="Percent 3 4 2 2 2 5 6" xfId="27517"/>
    <cellStyle name="Percent 3 4 2 2 2 5 7" xfId="27518"/>
    <cellStyle name="Percent 3 4 2 2 2 5 8" xfId="27519"/>
    <cellStyle name="Percent 3 4 2 2 2 6" xfId="27520"/>
    <cellStyle name="Percent 3 4 2 2 2 6 2" xfId="27521"/>
    <cellStyle name="Percent 3 4 2 2 2 6 2 2" xfId="27522"/>
    <cellStyle name="Percent 3 4 2 2 2 6 2 3" xfId="27523"/>
    <cellStyle name="Percent 3 4 2 2 2 6 2 4" xfId="27524"/>
    <cellStyle name="Percent 3 4 2 2 2 6 3" xfId="27525"/>
    <cellStyle name="Percent 3 4 2 2 2 6 3 2" xfId="27526"/>
    <cellStyle name="Percent 3 4 2 2 2 6 3 3" xfId="27527"/>
    <cellStyle name="Percent 3 4 2 2 2 6 3 4" xfId="27528"/>
    <cellStyle name="Percent 3 4 2 2 2 6 4" xfId="27529"/>
    <cellStyle name="Percent 3 4 2 2 2 6 5" xfId="27530"/>
    <cellStyle name="Percent 3 4 2 2 2 6 6" xfId="27531"/>
    <cellStyle name="Percent 3 4 2 2 2 7" xfId="27532"/>
    <cellStyle name="Percent 3 4 2 2 2 7 2" xfId="27533"/>
    <cellStyle name="Percent 3 4 2 2 2 7 2 2" xfId="27534"/>
    <cellStyle name="Percent 3 4 2 2 2 7 2 3" xfId="27535"/>
    <cellStyle name="Percent 3 4 2 2 2 7 2 4" xfId="27536"/>
    <cellStyle name="Percent 3 4 2 2 2 7 3" xfId="27537"/>
    <cellStyle name="Percent 3 4 2 2 2 7 3 2" xfId="27538"/>
    <cellStyle name="Percent 3 4 2 2 2 7 3 3" xfId="27539"/>
    <cellStyle name="Percent 3 4 2 2 2 7 3 4" xfId="27540"/>
    <cellStyle name="Percent 3 4 2 2 2 7 4" xfId="27541"/>
    <cellStyle name="Percent 3 4 2 2 2 7 5" xfId="27542"/>
    <cellStyle name="Percent 3 4 2 2 2 7 6" xfId="27543"/>
    <cellStyle name="Percent 3 4 2 2 2 8" xfId="27544"/>
    <cellStyle name="Percent 3 4 2 2 2 8 2" xfId="27545"/>
    <cellStyle name="Percent 3 4 2 2 2 8 3" xfId="27546"/>
    <cellStyle name="Percent 3 4 2 2 2 8 4" xfId="27547"/>
    <cellStyle name="Percent 3 4 2 2 2 9" xfId="27548"/>
    <cellStyle name="Percent 3 4 2 2 2 9 2" xfId="27549"/>
    <cellStyle name="Percent 3 4 2 2 2 9 3" xfId="27550"/>
    <cellStyle name="Percent 3 4 2 2 2 9 4" xfId="27551"/>
    <cellStyle name="Percent 3 4 2 2 3" xfId="27552"/>
    <cellStyle name="Percent 3 4 2 2 3 10" xfId="27553"/>
    <cellStyle name="Percent 3 4 2 2 3 2" xfId="27554"/>
    <cellStyle name="Percent 3 4 2 2 3 2 2" xfId="27555"/>
    <cellStyle name="Percent 3 4 2 2 3 2 2 2" xfId="27556"/>
    <cellStyle name="Percent 3 4 2 2 3 2 2 2 2" xfId="27557"/>
    <cellStyle name="Percent 3 4 2 2 3 2 2 2 3" xfId="27558"/>
    <cellStyle name="Percent 3 4 2 2 3 2 2 2 4" xfId="27559"/>
    <cellStyle name="Percent 3 4 2 2 3 2 2 3" xfId="27560"/>
    <cellStyle name="Percent 3 4 2 2 3 2 2 3 2" xfId="27561"/>
    <cellStyle name="Percent 3 4 2 2 3 2 2 3 3" xfId="27562"/>
    <cellStyle name="Percent 3 4 2 2 3 2 2 3 4" xfId="27563"/>
    <cellStyle name="Percent 3 4 2 2 3 2 2 4" xfId="27564"/>
    <cellStyle name="Percent 3 4 2 2 3 2 2 5" xfId="27565"/>
    <cellStyle name="Percent 3 4 2 2 3 2 2 6" xfId="27566"/>
    <cellStyle name="Percent 3 4 2 2 3 2 3" xfId="27567"/>
    <cellStyle name="Percent 3 4 2 2 3 2 3 2" xfId="27568"/>
    <cellStyle name="Percent 3 4 2 2 3 2 3 2 2" xfId="27569"/>
    <cellStyle name="Percent 3 4 2 2 3 2 3 2 3" xfId="27570"/>
    <cellStyle name="Percent 3 4 2 2 3 2 3 2 4" xfId="27571"/>
    <cellStyle name="Percent 3 4 2 2 3 2 3 3" xfId="27572"/>
    <cellStyle name="Percent 3 4 2 2 3 2 3 3 2" xfId="27573"/>
    <cellStyle name="Percent 3 4 2 2 3 2 3 3 3" xfId="27574"/>
    <cellStyle name="Percent 3 4 2 2 3 2 3 3 4" xfId="27575"/>
    <cellStyle name="Percent 3 4 2 2 3 2 3 4" xfId="27576"/>
    <cellStyle name="Percent 3 4 2 2 3 2 3 5" xfId="27577"/>
    <cellStyle name="Percent 3 4 2 2 3 2 3 6" xfId="27578"/>
    <cellStyle name="Percent 3 4 2 2 3 2 4" xfId="27579"/>
    <cellStyle name="Percent 3 4 2 2 3 2 4 2" xfId="27580"/>
    <cellStyle name="Percent 3 4 2 2 3 2 4 3" xfId="27581"/>
    <cellStyle name="Percent 3 4 2 2 3 2 4 4" xfId="27582"/>
    <cellStyle name="Percent 3 4 2 2 3 2 5" xfId="27583"/>
    <cellStyle name="Percent 3 4 2 2 3 2 5 2" xfId="27584"/>
    <cellStyle name="Percent 3 4 2 2 3 2 5 3" xfId="27585"/>
    <cellStyle name="Percent 3 4 2 2 3 2 5 4" xfId="27586"/>
    <cellStyle name="Percent 3 4 2 2 3 2 6" xfId="27587"/>
    <cellStyle name="Percent 3 4 2 2 3 2 7" xfId="27588"/>
    <cellStyle name="Percent 3 4 2 2 3 2 8" xfId="27589"/>
    <cellStyle name="Percent 3 4 2 2 3 3" xfId="27590"/>
    <cellStyle name="Percent 3 4 2 2 3 3 2" xfId="27591"/>
    <cellStyle name="Percent 3 4 2 2 3 3 2 2" xfId="27592"/>
    <cellStyle name="Percent 3 4 2 2 3 3 2 2 2" xfId="27593"/>
    <cellStyle name="Percent 3 4 2 2 3 3 2 2 3" xfId="27594"/>
    <cellStyle name="Percent 3 4 2 2 3 3 2 2 4" xfId="27595"/>
    <cellStyle name="Percent 3 4 2 2 3 3 2 3" xfId="27596"/>
    <cellStyle name="Percent 3 4 2 2 3 3 2 3 2" xfId="27597"/>
    <cellStyle name="Percent 3 4 2 2 3 3 2 3 3" xfId="27598"/>
    <cellStyle name="Percent 3 4 2 2 3 3 2 3 4" xfId="27599"/>
    <cellStyle name="Percent 3 4 2 2 3 3 2 4" xfId="27600"/>
    <cellStyle name="Percent 3 4 2 2 3 3 2 5" xfId="27601"/>
    <cellStyle name="Percent 3 4 2 2 3 3 2 6" xfId="27602"/>
    <cellStyle name="Percent 3 4 2 2 3 3 3" xfId="27603"/>
    <cellStyle name="Percent 3 4 2 2 3 3 3 2" xfId="27604"/>
    <cellStyle name="Percent 3 4 2 2 3 3 3 2 2" xfId="27605"/>
    <cellStyle name="Percent 3 4 2 2 3 3 3 2 3" xfId="27606"/>
    <cellStyle name="Percent 3 4 2 2 3 3 3 2 4" xfId="27607"/>
    <cellStyle name="Percent 3 4 2 2 3 3 3 3" xfId="27608"/>
    <cellStyle name="Percent 3 4 2 2 3 3 3 3 2" xfId="27609"/>
    <cellStyle name="Percent 3 4 2 2 3 3 3 3 3" xfId="27610"/>
    <cellStyle name="Percent 3 4 2 2 3 3 3 3 4" xfId="27611"/>
    <cellStyle name="Percent 3 4 2 2 3 3 3 4" xfId="27612"/>
    <cellStyle name="Percent 3 4 2 2 3 3 3 5" xfId="27613"/>
    <cellStyle name="Percent 3 4 2 2 3 3 3 6" xfId="27614"/>
    <cellStyle name="Percent 3 4 2 2 3 3 4" xfId="27615"/>
    <cellStyle name="Percent 3 4 2 2 3 3 4 2" xfId="27616"/>
    <cellStyle name="Percent 3 4 2 2 3 3 4 3" xfId="27617"/>
    <cellStyle name="Percent 3 4 2 2 3 3 4 4" xfId="27618"/>
    <cellStyle name="Percent 3 4 2 2 3 3 5" xfId="27619"/>
    <cellStyle name="Percent 3 4 2 2 3 3 5 2" xfId="27620"/>
    <cellStyle name="Percent 3 4 2 2 3 3 5 3" xfId="27621"/>
    <cellStyle name="Percent 3 4 2 2 3 3 5 4" xfId="27622"/>
    <cellStyle name="Percent 3 4 2 2 3 3 6" xfId="27623"/>
    <cellStyle name="Percent 3 4 2 2 3 3 7" xfId="27624"/>
    <cellStyle name="Percent 3 4 2 2 3 3 8" xfId="27625"/>
    <cellStyle name="Percent 3 4 2 2 3 4" xfId="27626"/>
    <cellStyle name="Percent 3 4 2 2 3 4 2" xfId="27627"/>
    <cellStyle name="Percent 3 4 2 2 3 4 2 2" xfId="27628"/>
    <cellStyle name="Percent 3 4 2 2 3 4 2 3" xfId="27629"/>
    <cellStyle name="Percent 3 4 2 2 3 4 2 4" xfId="27630"/>
    <cellStyle name="Percent 3 4 2 2 3 4 3" xfId="27631"/>
    <cellStyle name="Percent 3 4 2 2 3 4 3 2" xfId="27632"/>
    <cellStyle name="Percent 3 4 2 2 3 4 3 3" xfId="27633"/>
    <cellStyle name="Percent 3 4 2 2 3 4 3 4" xfId="27634"/>
    <cellStyle name="Percent 3 4 2 2 3 4 4" xfId="27635"/>
    <cellStyle name="Percent 3 4 2 2 3 4 5" xfId="27636"/>
    <cellStyle name="Percent 3 4 2 2 3 4 6" xfId="27637"/>
    <cellStyle name="Percent 3 4 2 2 3 5" xfId="27638"/>
    <cellStyle name="Percent 3 4 2 2 3 5 2" xfId="27639"/>
    <cellStyle name="Percent 3 4 2 2 3 5 2 2" xfId="27640"/>
    <cellStyle name="Percent 3 4 2 2 3 5 2 3" xfId="27641"/>
    <cellStyle name="Percent 3 4 2 2 3 5 2 4" xfId="27642"/>
    <cellStyle name="Percent 3 4 2 2 3 5 3" xfId="27643"/>
    <cellStyle name="Percent 3 4 2 2 3 5 3 2" xfId="27644"/>
    <cellStyle name="Percent 3 4 2 2 3 5 3 3" xfId="27645"/>
    <cellStyle name="Percent 3 4 2 2 3 5 3 4" xfId="27646"/>
    <cellStyle name="Percent 3 4 2 2 3 5 4" xfId="27647"/>
    <cellStyle name="Percent 3 4 2 2 3 5 5" xfId="27648"/>
    <cellStyle name="Percent 3 4 2 2 3 5 6" xfId="27649"/>
    <cellStyle name="Percent 3 4 2 2 3 6" xfId="27650"/>
    <cellStyle name="Percent 3 4 2 2 3 6 2" xfId="27651"/>
    <cellStyle name="Percent 3 4 2 2 3 6 3" xfId="27652"/>
    <cellStyle name="Percent 3 4 2 2 3 6 4" xfId="27653"/>
    <cellStyle name="Percent 3 4 2 2 3 7" xfId="27654"/>
    <cellStyle name="Percent 3 4 2 2 3 7 2" xfId="27655"/>
    <cellStyle name="Percent 3 4 2 2 3 7 3" xfId="27656"/>
    <cellStyle name="Percent 3 4 2 2 3 7 4" xfId="27657"/>
    <cellStyle name="Percent 3 4 2 2 3 8" xfId="27658"/>
    <cellStyle name="Percent 3 4 2 2 3 9" xfId="27659"/>
    <cellStyle name="Percent 3 4 2 2 4" xfId="27660"/>
    <cellStyle name="Percent 3 4 2 2 4 2" xfId="27661"/>
    <cellStyle name="Percent 3 4 2 2 4 2 2" xfId="27662"/>
    <cellStyle name="Percent 3 4 2 2 4 2 2 2" xfId="27663"/>
    <cellStyle name="Percent 3 4 2 2 4 2 2 3" xfId="27664"/>
    <cellStyle name="Percent 3 4 2 2 4 2 2 4" xfId="27665"/>
    <cellStyle name="Percent 3 4 2 2 4 2 3" xfId="27666"/>
    <cellStyle name="Percent 3 4 2 2 4 2 3 2" xfId="27667"/>
    <cellStyle name="Percent 3 4 2 2 4 2 3 3" xfId="27668"/>
    <cellStyle name="Percent 3 4 2 2 4 2 3 4" xfId="27669"/>
    <cellStyle name="Percent 3 4 2 2 4 2 4" xfId="27670"/>
    <cellStyle name="Percent 3 4 2 2 4 2 5" xfId="27671"/>
    <cellStyle name="Percent 3 4 2 2 4 2 6" xfId="27672"/>
    <cellStyle name="Percent 3 4 2 2 4 3" xfId="27673"/>
    <cellStyle name="Percent 3 4 2 2 4 3 2" xfId="27674"/>
    <cellStyle name="Percent 3 4 2 2 4 3 2 2" xfId="27675"/>
    <cellStyle name="Percent 3 4 2 2 4 3 2 3" xfId="27676"/>
    <cellStyle name="Percent 3 4 2 2 4 3 2 4" xfId="27677"/>
    <cellStyle name="Percent 3 4 2 2 4 3 3" xfId="27678"/>
    <cellStyle name="Percent 3 4 2 2 4 3 3 2" xfId="27679"/>
    <cellStyle name="Percent 3 4 2 2 4 3 3 3" xfId="27680"/>
    <cellStyle name="Percent 3 4 2 2 4 3 3 4" xfId="27681"/>
    <cellStyle name="Percent 3 4 2 2 4 3 4" xfId="27682"/>
    <cellStyle name="Percent 3 4 2 2 4 3 5" xfId="27683"/>
    <cellStyle name="Percent 3 4 2 2 4 3 6" xfId="27684"/>
    <cellStyle name="Percent 3 4 2 2 4 4" xfId="27685"/>
    <cellStyle name="Percent 3 4 2 2 4 4 2" xfId="27686"/>
    <cellStyle name="Percent 3 4 2 2 4 4 3" xfId="27687"/>
    <cellStyle name="Percent 3 4 2 2 4 4 4" xfId="27688"/>
    <cellStyle name="Percent 3 4 2 2 4 5" xfId="27689"/>
    <cellStyle name="Percent 3 4 2 2 4 5 2" xfId="27690"/>
    <cellStyle name="Percent 3 4 2 2 4 5 3" xfId="27691"/>
    <cellStyle name="Percent 3 4 2 2 4 5 4" xfId="27692"/>
    <cellStyle name="Percent 3 4 2 2 4 6" xfId="27693"/>
    <cellStyle name="Percent 3 4 2 2 4 7" xfId="27694"/>
    <cellStyle name="Percent 3 4 2 2 4 8" xfId="27695"/>
    <cellStyle name="Percent 3 4 2 2 5" xfId="27696"/>
    <cellStyle name="Percent 3 4 2 2 5 2" xfId="27697"/>
    <cellStyle name="Percent 3 4 2 2 5 2 2" xfId="27698"/>
    <cellStyle name="Percent 3 4 2 2 5 2 2 2" xfId="27699"/>
    <cellStyle name="Percent 3 4 2 2 5 2 2 3" xfId="27700"/>
    <cellStyle name="Percent 3 4 2 2 5 2 2 4" xfId="27701"/>
    <cellStyle name="Percent 3 4 2 2 5 2 3" xfId="27702"/>
    <cellStyle name="Percent 3 4 2 2 5 2 3 2" xfId="27703"/>
    <cellStyle name="Percent 3 4 2 2 5 2 3 3" xfId="27704"/>
    <cellStyle name="Percent 3 4 2 2 5 2 3 4" xfId="27705"/>
    <cellStyle name="Percent 3 4 2 2 5 2 4" xfId="27706"/>
    <cellStyle name="Percent 3 4 2 2 5 2 5" xfId="27707"/>
    <cellStyle name="Percent 3 4 2 2 5 2 6" xfId="27708"/>
    <cellStyle name="Percent 3 4 2 2 5 3" xfId="27709"/>
    <cellStyle name="Percent 3 4 2 2 5 3 2" xfId="27710"/>
    <cellStyle name="Percent 3 4 2 2 5 3 2 2" xfId="27711"/>
    <cellStyle name="Percent 3 4 2 2 5 3 2 3" xfId="27712"/>
    <cellStyle name="Percent 3 4 2 2 5 3 2 4" xfId="27713"/>
    <cellStyle name="Percent 3 4 2 2 5 3 3" xfId="27714"/>
    <cellStyle name="Percent 3 4 2 2 5 3 3 2" xfId="27715"/>
    <cellStyle name="Percent 3 4 2 2 5 3 3 3" xfId="27716"/>
    <cellStyle name="Percent 3 4 2 2 5 3 3 4" xfId="27717"/>
    <cellStyle name="Percent 3 4 2 2 5 3 4" xfId="27718"/>
    <cellStyle name="Percent 3 4 2 2 5 3 5" xfId="27719"/>
    <cellStyle name="Percent 3 4 2 2 5 3 6" xfId="27720"/>
    <cellStyle name="Percent 3 4 2 2 5 4" xfId="27721"/>
    <cellStyle name="Percent 3 4 2 2 5 4 2" xfId="27722"/>
    <cellStyle name="Percent 3 4 2 2 5 4 3" xfId="27723"/>
    <cellStyle name="Percent 3 4 2 2 5 4 4" xfId="27724"/>
    <cellStyle name="Percent 3 4 2 2 5 5" xfId="27725"/>
    <cellStyle name="Percent 3 4 2 2 5 5 2" xfId="27726"/>
    <cellStyle name="Percent 3 4 2 2 5 5 3" xfId="27727"/>
    <cellStyle name="Percent 3 4 2 2 5 5 4" xfId="27728"/>
    <cellStyle name="Percent 3 4 2 2 5 6" xfId="27729"/>
    <cellStyle name="Percent 3 4 2 2 5 7" xfId="27730"/>
    <cellStyle name="Percent 3 4 2 2 5 8" xfId="27731"/>
    <cellStyle name="Percent 3 4 2 2 6" xfId="27732"/>
    <cellStyle name="Percent 3 4 2 2 6 2" xfId="27733"/>
    <cellStyle name="Percent 3 4 2 2 6 2 2" xfId="27734"/>
    <cellStyle name="Percent 3 4 2 2 6 2 2 2" xfId="27735"/>
    <cellStyle name="Percent 3 4 2 2 6 2 2 3" xfId="27736"/>
    <cellStyle name="Percent 3 4 2 2 6 2 2 4" xfId="27737"/>
    <cellStyle name="Percent 3 4 2 2 6 2 3" xfId="27738"/>
    <cellStyle name="Percent 3 4 2 2 6 2 3 2" xfId="27739"/>
    <cellStyle name="Percent 3 4 2 2 6 2 3 3" xfId="27740"/>
    <cellStyle name="Percent 3 4 2 2 6 2 3 4" xfId="27741"/>
    <cellStyle name="Percent 3 4 2 2 6 2 4" xfId="27742"/>
    <cellStyle name="Percent 3 4 2 2 6 2 5" xfId="27743"/>
    <cellStyle name="Percent 3 4 2 2 6 2 6" xfId="27744"/>
    <cellStyle name="Percent 3 4 2 2 6 3" xfId="27745"/>
    <cellStyle name="Percent 3 4 2 2 6 3 2" xfId="27746"/>
    <cellStyle name="Percent 3 4 2 2 6 3 2 2" xfId="27747"/>
    <cellStyle name="Percent 3 4 2 2 6 3 2 3" xfId="27748"/>
    <cellStyle name="Percent 3 4 2 2 6 3 2 4" xfId="27749"/>
    <cellStyle name="Percent 3 4 2 2 6 3 3" xfId="27750"/>
    <cellStyle name="Percent 3 4 2 2 6 3 3 2" xfId="27751"/>
    <cellStyle name="Percent 3 4 2 2 6 3 3 3" xfId="27752"/>
    <cellStyle name="Percent 3 4 2 2 6 3 3 4" xfId="27753"/>
    <cellStyle name="Percent 3 4 2 2 6 3 4" xfId="27754"/>
    <cellStyle name="Percent 3 4 2 2 6 3 5" xfId="27755"/>
    <cellStyle name="Percent 3 4 2 2 6 3 6" xfId="27756"/>
    <cellStyle name="Percent 3 4 2 2 6 4" xfId="27757"/>
    <cellStyle name="Percent 3 4 2 2 6 4 2" xfId="27758"/>
    <cellStyle name="Percent 3 4 2 2 6 4 3" xfId="27759"/>
    <cellStyle name="Percent 3 4 2 2 6 4 4" xfId="27760"/>
    <cellStyle name="Percent 3 4 2 2 6 5" xfId="27761"/>
    <cellStyle name="Percent 3 4 2 2 6 5 2" xfId="27762"/>
    <cellStyle name="Percent 3 4 2 2 6 5 3" xfId="27763"/>
    <cellStyle name="Percent 3 4 2 2 6 5 4" xfId="27764"/>
    <cellStyle name="Percent 3 4 2 2 6 6" xfId="27765"/>
    <cellStyle name="Percent 3 4 2 2 6 7" xfId="27766"/>
    <cellStyle name="Percent 3 4 2 2 6 8" xfId="27767"/>
    <cellStyle name="Percent 3 4 2 2 7" xfId="27768"/>
    <cellStyle name="Percent 3 4 2 2 7 2" xfId="27769"/>
    <cellStyle name="Percent 3 4 2 2 7 2 2" xfId="27770"/>
    <cellStyle name="Percent 3 4 2 2 7 2 3" xfId="27771"/>
    <cellStyle name="Percent 3 4 2 2 7 2 4" xfId="27772"/>
    <cellStyle name="Percent 3 4 2 2 7 3" xfId="27773"/>
    <cellStyle name="Percent 3 4 2 2 7 3 2" xfId="27774"/>
    <cellStyle name="Percent 3 4 2 2 7 3 3" xfId="27775"/>
    <cellStyle name="Percent 3 4 2 2 7 3 4" xfId="27776"/>
    <cellStyle name="Percent 3 4 2 2 7 4" xfId="27777"/>
    <cellStyle name="Percent 3 4 2 2 7 5" xfId="27778"/>
    <cellStyle name="Percent 3 4 2 2 7 6" xfId="27779"/>
    <cellStyle name="Percent 3 4 2 2 8" xfId="27780"/>
    <cellStyle name="Percent 3 4 2 2 8 2" xfId="27781"/>
    <cellStyle name="Percent 3 4 2 2 8 2 2" xfId="27782"/>
    <cellStyle name="Percent 3 4 2 2 8 2 3" xfId="27783"/>
    <cellStyle name="Percent 3 4 2 2 8 2 4" xfId="27784"/>
    <cellStyle name="Percent 3 4 2 2 8 3" xfId="27785"/>
    <cellStyle name="Percent 3 4 2 2 8 3 2" xfId="27786"/>
    <cellStyle name="Percent 3 4 2 2 8 3 3" xfId="27787"/>
    <cellStyle name="Percent 3 4 2 2 8 3 4" xfId="27788"/>
    <cellStyle name="Percent 3 4 2 2 8 4" xfId="27789"/>
    <cellStyle name="Percent 3 4 2 2 8 5" xfId="27790"/>
    <cellStyle name="Percent 3 4 2 2 8 6" xfId="27791"/>
    <cellStyle name="Percent 3 4 2 2 9" xfId="27792"/>
    <cellStyle name="Percent 3 4 2 2 9 2" xfId="27793"/>
    <cellStyle name="Percent 3 4 2 2 9 3" xfId="27794"/>
    <cellStyle name="Percent 3 4 2 2 9 4" xfId="27795"/>
    <cellStyle name="Percent 3 4 2 3" xfId="27796"/>
    <cellStyle name="Percent 3 4 2 3 10" xfId="27797"/>
    <cellStyle name="Percent 3 4 2 3 11" xfId="27798"/>
    <cellStyle name="Percent 3 4 2 3 12" xfId="27799"/>
    <cellStyle name="Percent 3 4 2 3 2" xfId="27800"/>
    <cellStyle name="Percent 3 4 2 3 2 10" xfId="27801"/>
    <cellStyle name="Percent 3 4 2 3 2 2" xfId="27802"/>
    <cellStyle name="Percent 3 4 2 3 2 2 2" xfId="27803"/>
    <cellStyle name="Percent 3 4 2 3 2 2 2 2" xfId="27804"/>
    <cellStyle name="Percent 3 4 2 3 2 2 2 2 2" xfId="27805"/>
    <cellStyle name="Percent 3 4 2 3 2 2 2 2 3" xfId="27806"/>
    <cellStyle name="Percent 3 4 2 3 2 2 2 2 4" xfId="27807"/>
    <cellStyle name="Percent 3 4 2 3 2 2 2 3" xfId="27808"/>
    <cellStyle name="Percent 3 4 2 3 2 2 2 3 2" xfId="27809"/>
    <cellStyle name="Percent 3 4 2 3 2 2 2 3 3" xfId="27810"/>
    <cellStyle name="Percent 3 4 2 3 2 2 2 3 4" xfId="27811"/>
    <cellStyle name="Percent 3 4 2 3 2 2 2 4" xfId="27812"/>
    <cellStyle name="Percent 3 4 2 3 2 2 2 5" xfId="27813"/>
    <cellStyle name="Percent 3 4 2 3 2 2 2 6" xfId="27814"/>
    <cellStyle name="Percent 3 4 2 3 2 2 3" xfId="27815"/>
    <cellStyle name="Percent 3 4 2 3 2 2 3 2" xfId="27816"/>
    <cellStyle name="Percent 3 4 2 3 2 2 3 2 2" xfId="27817"/>
    <cellStyle name="Percent 3 4 2 3 2 2 3 2 3" xfId="27818"/>
    <cellStyle name="Percent 3 4 2 3 2 2 3 2 4" xfId="27819"/>
    <cellStyle name="Percent 3 4 2 3 2 2 3 3" xfId="27820"/>
    <cellStyle name="Percent 3 4 2 3 2 2 3 3 2" xfId="27821"/>
    <cellStyle name="Percent 3 4 2 3 2 2 3 3 3" xfId="27822"/>
    <cellStyle name="Percent 3 4 2 3 2 2 3 3 4" xfId="27823"/>
    <cellStyle name="Percent 3 4 2 3 2 2 3 4" xfId="27824"/>
    <cellStyle name="Percent 3 4 2 3 2 2 3 5" xfId="27825"/>
    <cellStyle name="Percent 3 4 2 3 2 2 3 6" xfId="27826"/>
    <cellStyle name="Percent 3 4 2 3 2 2 4" xfId="27827"/>
    <cellStyle name="Percent 3 4 2 3 2 2 4 2" xfId="27828"/>
    <cellStyle name="Percent 3 4 2 3 2 2 4 3" xfId="27829"/>
    <cellStyle name="Percent 3 4 2 3 2 2 4 4" xfId="27830"/>
    <cellStyle name="Percent 3 4 2 3 2 2 5" xfId="27831"/>
    <cellStyle name="Percent 3 4 2 3 2 2 5 2" xfId="27832"/>
    <cellStyle name="Percent 3 4 2 3 2 2 5 3" xfId="27833"/>
    <cellStyle name="Percent 3 4 2 3 2 2 5 4" xfId="27834"/>
    <cellStyle name="Percent 3 4 2 3 2 2 6" xfId="27835"/>
    <cellStyle name="Percent 3 4 2 3 2 2 7" xfId="27836"/>
    <cellStyle name="Percent 3 4 2 3 2 2 8" xfId="27837"/>
    <cellStyle name="Percent 3 4 2 3 2 3" xfId="27838"/>
    <cellStyle name="Percent 3 4 2 3 2 3 2" xfId="27839"/>
    <cellStyle name="Percent 3 4 2 3 2 3 2 2" xfId="27840"/>
    <cellStyle name="Percent 3 4 2 3 2 3 2 2 2" xfId="27841"/>
    <cellStyle name="Percent 3 4 2 3 2 3 2 2 3" xfId="27842"/>
    <cellStyle name="Percent 3 4 2 3 2 3 2 2 4" xfId="27843"/>
    <cellStyle name="Percent 3 4 2 3 2 3 2 3" xfId="27844"/>
    <cellStyle name="Percent 3 4 2 3 2 3 2 3 2" xfId="27845"/>
    <cellStyle name="Percent 3 4 2 3 2 3 2 3 3" xfId="27846"/>
    <cellStyle name="Percent 3 4 2 3 2 3 2 3 4" xfId="27847"/>
    <cellStyle name="Percent 3 4 2 3 2 3 2 4" xfId="27848"/>
    <cellStyle name="Percent 3 4 2 3 2 3 2 5" xfId="27849"/>
    <cellStyle name="Percent 3 4 2 3 2 3 2 6" xfId="27850"/>
    <cellStyle name="Percent 3 4 2 3 2 3 3" xfId="27851"/>
    <cellStyle name="Percent 3 4 2 3 2 3 3 2" xfId="27852"/>
    <cellStyle name="Percent 3 4 2 3 2 3 3 2 2" xfId="27853"/>
    <cellStyle name="Percent 3 4 2 3 2 3 3 2 3" xfId="27854"/>
    <cellStyle name="Percent 3 4 2 3 2 3 3 2 4" xfId="27855"/>
    <cellStyle name="Percent 3 4 2 3 2 3 3 3" xfId="27856"/>
    <cellStyle name="Percent 3 4 2 3 2 3 3 3 2" xfId="27857"/>
    <cellStyle name="Percent 3 4 2 3 2 3 3 3 3" xfId="27858"/>
    <cellStyle name="Percent 3 4 2 3 2 3 3 3 4" xfId="27859"/>
    <cellStyle name="Percent 3 4 2 3 2 3 3 4" xfId="27860"/>
    <cellStyle name="Percent 3 4 2 3 2 3 3 5" xfId="27861"/>
    <cellStyle name="Percent 3 4 2 3 2 3 3 6" xfId="27862"/>
    <cellStyle name="Percent 3 4 2 3 2 3 4" xfId="27863"/>
    <cellStyle name="Percent 3 4 2 3 2 3 4 2" xfId="27864"/>
    <cellStyle name="Percent 3 4 2 3 2 3 4 3" xfId="27865"/>
    <cellStyle name="Percent 3 4 2 3 2 3 4 4" xfId="27866"/>
    <cellStyle name="Percent 3 4 2 3 2 3 5" xfId="27867"/>
    <cellStyle name="Percent 3 4 2 3 2 3 5 2" xfId="27868"/>
    <cellStyle name="Percent 3 4 2 3 2 3 5 3" xfId="27869"/>
    <cellStyle name="Percent 3 4 2 3 2 3 5 4" xfId="27870"/>
    <cellStyle name="Percent 3 4 2 3 2 3 6" xfId="27871"/>
    <cellStyle name="Percent 3 4 2 3 2 3 7" xfId="27872"/>
    <cellStyle name="Percent 3 4 2 3 2 3 8" xfId="27873"/>
    <cellStyle name="Percent 3 4 2 3 2 4" xfId="27874"/>
    <cellStyle name="Percent 3 4 2 3 2 4 2" xfId="27875"/>
    <cellStyle name="Percent 3 4 2 3 2 4 2 2" xfId="27876"/>
    <cellStyle name="Percent 3 4 2 3 2 4 2 3" xfId="27877"/>
    <cellStyle name="Percent 3 4 2 3 2 4 2 4" xfId="27878"/>
    <cellStyle name="Percent 3 4 2 3 2 4 3" xfId="27879"/>
    <cellStyle name="Percent 3 4 2 3 2 4 3 2" xfId="27880"/>
    <cellStyle name="Percent 3 4 2 3 2 4 3 3" xfId="27881"/>
    <cellStyle name="Percent 3 4 2 3 2 4 3 4" xfId="27882"/>
    <cellStyle name="Percent 3 4 2 3 2 4 4" xfId="27883"/>
    <cellStyle name="Percent 3 4 2 3 2 4 5" xfId="27884"/>
    <cellStyle name="Percent 3 4 2 3 2 4 6" xfId="27885"/>
    <cellStyle name="Percent 3 4 2 3 2 5" xfId="27886"/>
    <cellStyle name="Percent 3 4 2 3 2 5 2" xfId="27887"/>
    <cellStyle name="Percent 3 4 2 3 2 5 2 2" xfId="27888"/>
    <cellStyle name="Percent 3 4 2 3 2 5 2 3" xfId="27889"/>
    <cellStyle name="Percent 3 4 2 3 2 5 2 4" xfId="27890"/>
    <cellStyle name="Percent 3 4 2 3 2 5 3" xfId="27891"/>
    <cellStyle name="Percent 3 4 2 3 2 5 3 2" xfId="27892"/>
    <cellStyle name="Percent 3 4 2 3 2 5 3 3" xfId="27893"/>
    <cellStyle name="Percent 3 4 2 3 2 5 3 4" xfId="27894"/>
    <cellStyle name="Percent 3 4 2 3 2 5 4" xfId="27895"/>
    <cellStyle name="Percent 3 4 2 3 2 5 5" xfId="27896"/>
    <cellStyle name="Percent 3 4 2 3 2 5 6" xfId="27897"/>
    <cellStyle name="Percent 3 4 2 3 2 6" xfId="27898"/>
    <cellStyle name="Percent 3 4 2 3 2 6 2" xfId="27899"/>
    <cellStyle name="Percent 3 4 2 3 2 6 3" xfId="27900"/>
    <cellStyle name="Percent 3 4 2 3 2 6 4" xfId="27901"/>
    <cellStyle name="Percent 3 4 2 3 2 7" xfId="27902"/>
    <cellStyle name="Percent 3 4 2 3 2 7 2" xfId="27903"/>
    <cellStyle name="Percent 3 4 2 3 2 7 3" xfId="27904"/>
    <cellStyle name="Percent 3 4 2 3 2 7 4" xfId="27905"/>
    <cellStyle name="Percent 3 4 2 3 2 8" xfId="27906"/>
    <cellStyle name="Percent 3 4 2 3 2 9" xfId="27907"/>
    <cellStyle name="Percent 3 4 2 3 3" xfId="27908"/>
    <cellStyle name="Percent 3 4 2 3 3 2" xfId="27909"/>
    <cellStyle name="Percent 3 4 2 3 3 2 2" xfId="27910"/>
    <cellStyle name="Percent 3 4 2 3 3 2 2 2" xfId="27911"/>
    <cellStyle name="Percent 3 4 2 3 3 2 2 3" xfId="27912"/>
    <cellStyle name="Percent 3 4 2 3 3 2 2 4" xfId="27913"/>
    <cellStyle name="Percent 3 4 2 3 3 2 3" xfId="27914"/>
    <cellStyle name="Percent 3 4 2 3 3 2 3 2" xfId="27915"/>
    <cellStyle name="Percent 3 4 2 3 3 2 3 3" xfId="27916"/>
    <cellStyle name="Percent 3 4 2 3 3 2 3 4" xfId="27917"/>
    <cellStyle name="Percent 3 4 2 3 3 2 4" xfId="27918"/>
    <cellStyle name="Percent 3 4 2 3 3 2 5" xfId="27919"/>
    <cellStyle name="Percent 3 4 2 3 3 2 6" xfId="27920"/>
    <cellStyle name="Percent 3 4 2 3 3 3" xfId="27921"/>
    <cellStyle name="Percent 3 4 2 3 3 3 2" xfId="27922"/>
    <cellStyle name="Percent 3 4 2 3 3 3 2 2" xfId="27923"/>
    <cellStyle name="Percent 3 4 2 3 3 3 2 3" xfId="27924"/>
    <cellStyle name="Percent 3 4 2 3 3 3 2 4" xfId="27925"/>
    <cellStyle name="Percent 3 4 2 3 3 3 3" xfId="27926"/>
    <cellStyle name="Percent 3 4 2 3 3 3 3 2" xfId="27927"/>
    <cellStyle name="Percent 3 4 2 3 3 3 3 3" xfId="27928"/>
    <cellStyle name="Percent 3 4 2 3 3 3 3 4" xfId="27929"/>
    <cellStyle name="Percent 3 4 2 3 3 3 4" xfId="27930"/>
    <cellStyle name="Percent 3 4 2 3 3 3 5" xfId="27931"/>
    <cellStyle name="Percent 3 4 2 3 3 3 6" xfId="27932"/>
    <cellStyle name="Percent 3 4 2 3 3 4" xfId="27933"/>
    <cellStyle name="Percent 3 4 2 3 3 4 2" xfId="27934"/>
    <cellStyle name="Percent 3 4 2 3 3 4 3" xfId="27935"/>
    <cellStyle name="Percent 3 4 2 3 3 4 4" xfId="27936"/>
    <cellStyle name="Percent 3 4 2 3 3 5" xfId="27937"/>
    <cellStyle name="Percent 3 4 2 3 3 5 2" xfId="27938"/>
    <cellStyle name="Percent 3 4 2 3 3 5 3" xfId="27939"/>
    <cellStyle name="Percent 3 4 2 3 3 5 4" xfId="27940"/>
    <cellStyle name="Percent 3 4 2 3 3 6" xfId="27941"/>
    <cellStyle name="Percent 3 4 2 3 3 7" xfId="27942"/>
    <cellStyle name="Percent 3 4 2 3 3 8" xfId="27943"/>
    <cellStyle name="Percent 3 4 2 3 4" xfId="27944"/>
    <cellStyle name="Percent 3 4 2 3 4 2" xfId="27945"/>
    <cellStyle name="Percent 3 4 2 3 4 2 2" xfId="27946"/>
    <cellStyle name="Percent 3 4 2 3 4 2 2 2" xfId="27947"/>
    <cellStyle name="Percent 3 4 2 3 4 2 2 3" xfId="27948"/>
    <cellStyle name="Percent 3 4 2 3 4 2 2 4" xfId="27949"/>
    <cellStyle name="Percent 3 4 2 3 4 2 3" xfId="27950"/>
    <cellStyle name="Percent 3 4 2 3 4 2 3 2" xfId="27951"/>
    <cellStyle name="Percent 3 4 2 3 4 2 3 3" xfId="27952"/>
    <cellStyle name="Percent 3 4 2 3 4 2 3 4" xfId="27953"/>
    <cellStyle name="Percent 3 4 2 3 4 2 4" xfId="27954"/>
    <cellStyle name="Percent 3 4 2 3 4 2 5" xfId="27955"/>
    <cellStyle name="Percent 3 4 2 3 4 2 6" xfId="27956"/>
    <cellStyle name="Percent 3 4 2 3 4 3" xfId="27957"/>
    <cellStyle name="Percent 3 4 2 3 4 3 2" xfId="27958"/>
    <cellStyle name="Percent 3 4 2 3 4 3 2 2" xfId="27959"/>
    <cellStyle name="Percent 3 4 2 3 4 3 2 3" xfId="27960"/>
    <cellStyle name="Percent 3 4 2 3 4 3 2 4" xfId="27961"/>
    <cellStyle name="Percent 3 4 2 3 4 3 3" xfId="27962"/>
    <cellStyle name="Percent 3 4 2 3 4 3 3 2" xfId="27963"/>
    <cellStyle name="Percent 3 4 2 3 4 3 3 3" xfId="27964"/>
    <cellStyle name="Percent 3 4 2 3 4 3 3 4" xfId="27965"/>
    <cellStyle name="Percent 3 4 2 3 4 3 4" xfId="27966"/>
    <cellStyle name="Percent 3 4 2 3 4 3 5" xfId="27967"/>
    <cellStyle name="Percent 3 4 2 3 4 3 6" xfId="27968"/>
    <cellStyle name="Percent 3 4 2 3 4 4" xfId="27969"/>
    <cellStyle name="Percent 3 4 2 3 4 4 2" xfId="27970"/>
    <cellStyle name="Percent 3 4 2 3 4 4 3" xfId="27971"/>
    <cellStyle name="Percent 3 4 2 3 4 4 4" xfId="27972"/>
    <cellStyle name="Percent 3 4 2 3 4 5" xfId="27973"/>
    <cellStyle name="Percent 3 4 2 3 4 5 2" xfId="27974"/>
    <cellStyle name="Percent 3 4 2 3 4 5 3" xfId="27975"/>
    <cellStyle name="Percent 3 4 2 3 4 5 4" xfId="27976"/>
    <cellStyle name="Percent 3 4 2 3 4 6" xfId="27977"/>
    <cellStyle name="Percent 3 4 2 3 4 7" xfId="27978"/>
    <cellStyle name="Percent 3 4 2 3 4 8" xfId="27979"/>
    <cellStyle name="Percent 3 4 2 3 5" xfId="27980"/>
    <cellStyle name="Percent 3 4 2 3 5 2" xfId="27981"/>
    <cellStyle name="Percent 3 4 2 3 5 2 2" xfId="27982"/>
    <cellStyle name="Percent 3 4 2 3 5 2 2 2" xfId="27983"/>
    <cellStyle name="Percent 3 4 2 3 5 2 2 3" xfId="27984"/>
    <cellStyle name="Percent 3 4 2 3 5 2 2 4" xfId="27985"/>
    <cellStyle name="Percent 3 4 2 3 5 2 3" xfId="27986"/>
    <cellStyle name="Percent 3 4 2 3 5 2 3 2" xfId="27987"/>
    <cellStyle name="Percent 3 4 2 3 5 2 3 3" xfId="27988"/>
    <cellStyle name="Percent 3 4 2 3 5 2 3 4" xfId="27989"/>
    <cellStyle name="Percent 3 4 2 3 5 2 4" xfId="27990"/>
    <cellStyle name="Percent 3 4 2 3 5 2 5" xfId="27991"/>
    <cellStyle name="Percent 3 4 2 3 5 2 6" xfId="27992"/>
    <cellStyle name="Percent 3 4 2 3 5 3" xfId="27993"/>
    <cellStyle name="Percent 3 4 2 3 5 3 2" xfId="27994"/>
    <cellStyle name="Percent 3 4 2 3 5 3 2 2" xfId="27995"/>
    <cellStyle name="Percent 3 4 2 3 5 3 2 3" xfId="27996"/>
    <cellStyle name="Percent 3 4 2 3 5 3 2 4" xfId="27997"/>
    <cellStyle name="Percent 3 4 2 3 5 3 3" xfId="27998"/>
    <cellStyle name="Percent 3 4 2 3 5 3 3 2" xfId="27999"/>
    <cellStyle name="Percent 3 4 2 3 5 3 3 3" xfId="28000"/>
    <cellStyle name="Percent 3 4 2 3 5 3 3 4" xfId="28001"/>
    <cellStyle name="Percent 3 4 2 3 5 3 4" xfId="28002"/>
    <cellStyle name="Percent 3 4 2 3 5 3 5" xfId="28003"/>
    <cellStyle name="Percent 3 4 2 3 5 3 6" xfId="28004"/>
    <cellStyle name="Percent 3 4 2 3 5 4" xfId="28005"/>
    <cellStyle name="Percent 3 4 2 3 5 4 2" xfId="28006"/>
    <cellStyle name="Percent 3 4 2 3 5 4 3" xfId="28007"/>
    <cellStyle name="Percent 3 4 2 3 5 4 4" xfId="28008"/>
    <cellStyle name="Percent 3 4 2 3 5 5" xfId="28009"/>
    <cellStyle name="Percent 3 4 2 3 5 5 2" xfId="28010"/>
    <cellStyle name="Percent 3 4 2 3 5 5 3" xfId="28011"/>
    <cellStyle name="Percent 3 4 2 3 5 5 4" xfId="28012"/>
    <cellStyle name="Percent 3 4 2 3 5 6" xfId="28013"/>
    <cellStyle name="Percent 3 4 2 3 5 7" xfId="28014"/>
    <cellStyle name="Percent 3 4 2 3 5 8" xfId="28015"/>
    <cellStyle name="Percent 3 4 2 3 6" xfId="28016"/>
    <cellStyle name="Percent 3 4 2 3 6 2" xfId="28017"/>
    <cellStyle name="Percent 3 4 2 3 6 2 2" xfId="28018"/>
    <cellStyle name="Percent 3 4 2 3 6 2 3" xfId="28019"/>
    <cellStyle name="Percent 3 4 2 3 6 2 4" xfId="28020"/>
    <cellStyle name="Percent 3 4 2 3 6 3" xfId="28021"/>
    <cellStyle name="Percent 3 4 2 3 6 3 2" xfId="28022"/>
    <cellStyle name="Percent 3 4 2 3 6 3 3" xfId="28023"/>
    <cellStyle name="Percent 3 4 2 3 6 3 4" xfId="28024"/>
    <cellStyle name="Percent 3 4 2 3 6 4" xfId="28025"/>
    <cellStyle name="Percent 3 4 2 3 6 5" xfId="28026"/>
    <cellStyle name="Percent 3 4 2 3 6 6" xfId="28027"/>
    <cellStyle name="Percent 3 4 2 3 7" xfId="28028"/>
    <cellStyle name="Percent 3 4 2 3 7 2" xfId="28029"/>
    <cellStyle name="Percent 3 4 2 3 7 2 2" xfId="28030"/>
    <cellStyle name="Percent 3 4 2 3 7 2 3" xfId="28031"/>
    <cellStyle name="Percent 3 4 2 3 7 2 4" xfId="28032"/>
    <cellStyle name="Percent 3 4 2 3 7 3" xfId="28033"/>
    <cellStyle name="Percent 3 4 2 3 7 3 2" xfId="28034"/>
    <cellStyle name="Percent 3 4 2 3 7 3 3" xfId="28035"/>
    <cellStyle name="Percent 3 4 2 3 7 3 4" xfId="28036"/>
    <cellStyle name="Percent 3 4 2 3 7 4" xfId="28037"/>
    <cellStyle name="Percent 3 4 2 3 7 5" xfId="28038"/>
    <cellStyle name="Percent 3 4 2 3 7 6" xfId="28039"/>
    <cellStyle name="Percent 3 4 2 3 8" xfId="28040"/>
    <cellStyle name="Percent 3 4 2 3 8 2" xfId="28041"/>
    <cellStyle name="Percent 3 4 2 3 8 3" xfId="28042"/>
    <cellStyle name="Percent 3 4 2 3 8 4" xfId="28043"/>
    <cellStyle name="Percent 3 4 2 3 9" xfId="28044"/>
    <cellStyle name="Percent 3 4 2 3 9 2" xfId="28045"/>
    <cellStyle name="Percent 3 4 2 3 9 3" xfId="28046"/>
    <cellStyle name="Percent 3 4 2 3 9 4" xfId="28047"/>
    <cellStyle name="Percent 3 4 2 4" xfId="28048"/>
    <cellStyle name="Percent 3 4 2 4 10" xfId="28049"/>
    <cellStyle name="Percent 3 4 2 4 2" xfId="28050"/>
    <cellStyle name="Percent 3 4 2 4 2 2" xfId="28051"/>
    <cellStyle name="Percent 3 4 2 4 2 2 2" xfId="28052"/>
    <cellStyle name="Percent 3 4 2 4 2 2 2 2" xfId="28053"/>
    <cellStyle name="Percent 3 4 2 4 2 2 2 3" xfId="28054"/>
    <cellStyle name="Percent 3 4 2 4 2 2 2 4" xfId="28055"/>
    <cellStyle name="Percent 3 4 2 4 2 2 3" xfId="28056"/>
    <cellStyle name="Percent 3 4 2 4 2 2 3 2" xfId="28057"/>
    <cellStyle name="Percent 3 4 2 4 2 2 3 3" xfId="28058"/>
    <cellStyle name="Percent 3 4 2 4 2 2 3 4" xfId="28059"/>
    <cellStyle name="Percent 3 4 2 4 2 2 4" xfId="28060"/>
    <cellStyle name="Percent 3 4 2 4 2 2 5" xfId="28061"/>
    <cellStyle name="Percent 3 4 2 4 2 2 6" xfId="28062"/>
    <cellStyle name="Percent 3 4 2 4 2 3" xfId="28063"/>
    <cellStyle name="Percent 3 4 2 4 2 3 2" xfId="28064"/>
    <cellStyle name="Percent 3 4 2 4 2 3 2 2" xfId="28065"/>
    <cellStyle name="Percent 3 4 2 4 2 3 2 3" xfId="28066"/>
    <cellStyle name="Percent 3 4 2 4 2 3 2 4" xfId="28067"/>
    <cellStyle name="Percent 3 4 2 4 2 3 3" xfId="28068"/>
    <cellStyle name="Percent 3 4 2 4 2 3 3 2" xfId="28069"/>
    <cellStyle name="Percent 3 4 2 4 2 3 3 3" xfId="28070"/>
    <cellStyle name="Percent 3 4 2 4 2 3 3 4" xfId="28071"/>
    <cellStyle name="Percent 3 4 2 4 2 3 4" xfId="28072"/>
    <cellStyle name="Percent 3 4 2 4 2 3 5" xfId="28073"/>
    <cellStyle name="Percent 3 4 2 4 2 3 6" xfId="28074"/>
    <cellStyle name="Percent 3 4 2 4 2 4" xfId="28075"/>
    <cellStyle name="Percent 3 4 2 4 2 4 2" xfId="28076"/>
    <cellStyle name="Percent 3 4 2 4 2 4 3" xfId="28077"/>
    <cellStyle name="Percent 3 4 2 4 2 4 4" xfId="28078"/>
    <cellStyle name="Percent 3 4 2 4 2 5" xfId="28079"/>
    <cellStyle name="Percent 3 4 2 4 2 5 2" xfId="28080"/>
    <cellStyle name="Percent 3 4 2 4 2 5 3" xfId="28081"/>
    <cellStyle name="Percent 3 4 2 4 2 5 4" xfId="28082"/>
    <cellStyle name="Percent 3 4 2 4 2 6" xfId="28083"/>
    <cellStyle name="Percent 3 4 2 4 2 7" xfId="28084"/>
    <cellStyle name="Percent 3 4 2 4 2 8" xfId="28085"/>
    <cellStyle name="Percent 3 4 2 4 3" xfId="28086"/>
    <cellStyle name="Percent 3 4 2 4 3 2" xfId="28087"/>
    <cellStyle name="Percent 3 4 2 4 3 2 2" xfId="28088"/>
    <cellStyle name="Percent 3 4 2 4 3 2 2 2" xfId="28089"/>
    <cellStyle name="Percent 3 4 2 4 3 2 2 3" xfId="28090"/>
    <cellStyle name="Percent 3 4 2 4 3 2 2 4" xfId="28091"/>
    <cellStyle name="Percent 3 4 2 4 3 2 3" xfId="28092"/>
    <cellStyle name="Percent 3 4 2 4 3 2 3 2" xfId="28093"/>
    <cellStyle name="Percent 3 4 2 4 3 2 3 3" xfId="28094"/>
    <cellStyle name="Percent 3 4 2 4 3 2 3 4" xfId="28095"/>
    <cellStyle name="Percent 3 4 2 4 3 2 4" xfId="28096"/>
    <cellStyle name="Percent 3 4 2 4 3 2 5" xfId="28097"/>
    <cellStyle name="Percent 3 4 2 4 3 2 6" xfId="28098"/>
    <cellStyle name="Percent 3 4 2 4 3 3" xfId="28099"/>
    <cellStyle name="Percent 3 4 2 4 3 3 2" xfId="28100"/>
    <cellStyle name="Percent 3 4 2 4 3 3 2 2" xfId="28101"/>
    <cellStyle name="Percent 3 4 2 4 3 3 2 3" xfId="28102"/>
    <cellStyle name="Percent 3 4 2 4 3 3 2 4" xfId="28103"/>
    <cellStyle name="Percent 3 4 2 4 3 3 3" xfId="28104"/>
    <cellStyle name="Percent 3 4 2 4 3 3 3 2" xfId="28105"/>
    <cellStyle name="Percent 3 4 2 4 3 3 3 3" xfId="28106"/>
    <cellStyle name="Percent 3 4 2 4 3 3 3 4" xfId="28107"/>
    <cellStyle name="Percent 3 4 2 4 3 3 4" xfId="28108"/>
    <cellStyle name="Percent 3 4 2 4 3 3 5" xfId="28109"/>
    <cellStyle name="Percent 3 4 2 4 3 3 6" xfId="28110"/>
    <cellStyle name="Percent 3 4 2 4 3 4" xfId="28111"/>
    <cellStyle name="Percent 3 4 2 4 3 4 2" xfId="28112"/>
    <cellStyle name="Percent 3 4 2 4 3 4 3" xfId="28113"/>
    <cellStyle name="Percent 3 4 2 4 3 4 4" xfId="28114"/>
    <cellStyle name="Percent 3 4 2 4 3 5" xfId="28115"/>
    <cellStyle name="Percent 3 4 2 4 3 5 2" xfId="28116"/>
    <cellStyle name="Percent 3 4 2 4 3 5 3" xfId="28117"/>
    <cellStyle name="Percent 3 4 2 4 3 5 4" xfId="28118"/>
    <cellStyle name="Percent 3 4 2 4 3 6" xfId="28119"/>
    <cellStyle name="Percent 3 4 2 4 3 7" xfId="28120"/>
    <cellStyle name="Percent 3 4 2 4 3 8" xfId="28121"/>
    <cellStyle name="Percent 3 4 2 4 4" xfId="28122"/>
    <cellStyle name="Percent 3 4 2 4 4 2" xfId="28123"/>
    <cellStyle name="Percent 3 4 2 4 4 2 2" xfId="28124"/>
    <cellStyle name="Percent 3 4 2 4 4 2 3" xfId="28125"/>
    <cellStyle name="Percent 3 4 2 4 4 2 4" xfId="28126"/>
    <cellStyle name="Percent 3 4 2 4 4 3" xfId="28127"/>
    <cellStyle name="Percent 3 4 2 4 4 3 2" xfId="28128"/>
    <cellStyle name="Percent 3 4 2 4 4 3 3" xfId="28129"/>
    <cellStyle name="Percent 3 4 2 4 4 3 4" xfId="28130"/>
    <cellStyle name="Percent 3 4 2 4 4 4" xfId="28131"/>
    <cellStyle name="Percent 3 4 2 4 4 5" xfId="28132"/>
    <cellStyle name="Percent 3 4 2 4 4 6" xfId="28133"/>
    <cellStyle name="Percent 3 4 2 4 5" xfId="28134"/>
    <cellStyle name="Percent 3 4 2 4 5 2" xfId="28135"/>
    <cellStyle name="Percent 3 4 2 4 5 2 2" xfId="28136"/>
    <cellStyle name="Percent 3 4 2 4 5 2 3" xfId="28137"/>
    <cellStyle name="Percent 3 4 2 4 5 2 4" xfId="28138"/>
    <cellStyle name="Percent 3 4 2 4 5 3" xfId="28139"/>
    <cellStyle name="Percent 3 4 2 4 5 3 2" xfId="28140"/>
    <cellStyle name="Percent 3 4 2 4 5 3 3" xfId="28141"/>
    <cellStyle name="Percent 3 4 2 4 5 3 4" xfId="28142"/>
    <cellStyle name="Percent 3 4 2 4 5 4" xfId="28143"/>
    <cellStyle name="Percent 3 4 2 4 5 5" xfId="28144"/>
    <cellStyle name="Percent 3 4 2 4 5 6" xfId="28145"/>
    <cellStyle name="Percent 3 4 2 4 6" xfId="28146"/>
    <cellStyle name="Percent 3 4 2 4 6 2" xfId="28147"/>
    <cellStyle name="Percent 3 4 2 4 6 3" xfId="28148"/>
    <cellStyle name="Percent 3 4 2 4 6 4" xfId="28149"/>
    <cellStyle name="Percent 3 4 2 4 7" xfId="28150"/>
    <cellStyle name="Percent 3 4 2 4 7 2" xfId="28151"/>
    <cellStyle name="Percent 3 4 2 4 7 3" xfId="28152"/>
    <cellStyle name="Percent 3 4 2 4 7 4" xfId="28153"/>
    <cellStyle name="Percent 3 4 2 4 8" xfId="28154"/>
    <cellStyle name="Percent 3 4 2 4 9" xfId="28155"/>
    <cellStyle name="Percent 3 4 2 5" xfId="28156"/>
    <cellStyle name="Percent 3 4 2 5 2" xfId="28157"/>
    <cellStyle name="Percent 3 4 2 5 2 2" xfId="28158"/>
    <cellStyle name="Percent 3 4 2 5 2 2 2" xfId="28159"/>
    <cellStyle name="Percent 3 4 2 5 2 2 3" xfId="28160"/>
    <cellStyle name="Percent 3 4 2 5 2 2 4" xfId="28161"/>
    <cellStyle name="Percent 3 4 2 5 2 3" xfId="28162"/>
    <cellStyle name="Percent 3 4 2 5 2 3 2" xfId="28163"/>
    <cellStyle name="Percent 3 4 2 5 2 3 3" xfId="28164"/>
    <cellStyle name="Percent 3 4 2 5 2 3 4" xfId="28165"/>
    <cellStyle name="Percent 3 4 2 5 2 4" xfId="28166"/>
    <cellStyle name="Percent 3 4 2 5 2 5" xfId="28167"/>
    <cellStyle name="Percent 3 4 2 5 2 6" xfId="28168"/>
    <cellStyle name="Percent 3 4 2 5 3" xfId="28169"/>
    <cellStyle name="Percent 3 4 2 5 3 2" xfId="28170"/>
    <cellStyle name="Percent 3 4 2 5 3 2 2" xfId="28171"/>
    <cellStyle name="Percent 3 4 2 5 3 2 3" xfId="28172"/>
    <cellStyle name="Percent 3 4 2 5 3 2 4" xfId="28173"/>
    <cellStyle name="Percent 3 4 2 5 3 3" xfId="28174"/>
    <cellStyle name="Percent 3 4 2 5 3 3 2" xfId="28175"/>
    <cellStyle name="Percent 3 4 2 5 3 3 3" xfId="28176"/>
    <cellStyle name="Percent 3 4 2 5 3 3 4" xfId="28177"/>
    <cellStyle name="Percent 3 4 2 5 3 4" xfId="28178"/>
    <cellStyle name="Percent 3 4 2 5 3 5" xfId="28179"/>
    <cellStyle name="Percent 3 4 2 5 3 6" xfId="28180"/>
    <cellStyle name="Percent 3 4 2 5 4" xfId="28181"/>
    <cellStyle name="Percent 3 4 2 5 4 2" xfId="28182"/>
    <cellStyle name="Percent 3 4 2 5 4 3" xfId="28183"/>
    <cellStyle name="Percent 3 4 2 5 4 4" xfId="28184"/>
    <cellStyle name="Percent 3 4 2 5 5" xfId="28185"/>
    <cellStyle name="Percent 3 4 2 5 5 2" xfId="28186"/>
    <cellStyle name="Percent 3 4 2 5 5 3" xfId="28187"/>
    <cellStyle name="Percent 3 4 2 5 5 4" xfId="28188"/>
    <cellStyle name="Percent 3 4 2 5 6" xfId="28189"/>
    <cellStyle name="Percent 3 4 2 5 7" xfId="28190"/>
    <cellStyle name="Percent 3 4 2 5 8" xfId="28191"/>
    <cellStyle name="Percent 3 4 2 6" xfId="28192"/>
    <cellStyle name="Percent 3 4 2 6 2" xfId="28193"/>
    <cellStyle name="Percent 3 4 2 6 2 2" xfId="28194"/>
    <cellStyle name="Percent 3 4 2 6 2 2 2" xfId="28195"/>
    <cellStyle name="Percent 3 4 2 6 2 2 3" xfId="28196"/>
    <cellStyle name="Percent 3 4 2 6 2 2 4" xfId="28197"/>
    <cellStyle name="Percent 3 4 2 6 2 3" xfId="28198"/>
    <cellStyle name="Percent 3 4 2 6 2 3 2" xfId="28199"/>
    <cellStyle name="Percent 3 4 2 6 2 3 3" xfId="28200"/>
    <cellStyle name="Percent 3 4 2 6 2 3 4" xfId="28201"/>
    <cellStyle name="Percent 3 4 2 6 2 4" xfId="28202"/>
    <cellStyle name="Percent 3 4 2 6 2 5" xfId="28203"/>
    <cellStyle name="Percent 3 4 2 6 2 6" xfId="28204"/>
    <cellStyle name="Percent 3 4 2 6 3" xfId="28205"/>
    <cellStyle name="Percent 3 4 2 6 3 2" xfId="28206"/>
    <cellStyle name="Percent 3 4 2 6 3 2 2" xfId="28207"/>
    <cellStyle name="Percent 3 4 2 6 3 2 3" xfId="28208"/>
    <cellStyle name="Percent 3 4 2 6 3 2 4" xfId="28209"/>
    <cellStyle name="Percent 3 4 2 6 3 3" xfId="28210"/>
    <cellStyle name="Percent 3 4 2 6 3 3 2" xfId="28211"/>
    <cellStyle name="Percent 3 4 2 6 3 3 3" xfId="28212"/>
    <cellStyle name="Percent 3 4 2 6 3 3 4" xfId="28213"/>
    <cellStyle name="Percent 3 4 2 6 3 4" xfId="28214"/>
    <cellStyle name="Percent 3 4 2 6 3 5" xfId="28215"/>
    <cellStyle name="Percent 3 4 2 6 3 6" xfId="28216"/>
    <cellStyle name="Percent 3 4 2 6 4" xfId="28217"/>
    <cellStyle name="Percent 3 4 2 6 4 2" xfId="28218"/>
    <cellStyle name="Percent 3 4 2 6 4 3" xfId="28219"/>
    <cellStyle name="Percent 3 4 2 6 4 4" xfId="28220"/>
    <cellStyle name="Percent 3 4 2 6 5" xfId="28221"/>
    <cellStyle name="Percent 3 4 2 6 5 2" xfId="28222"/>
    <cellStyle name="Percent 3 4 2 6 5 3" xfId="28223"/>
    <cellStyle name="Percent 3 4 2 6 5 4" xfId="28224"/>
    <cellStyle name="Percent 3 4 2 6 6" xfId="28225"/>
    <cellStyle name="Percent 3 4 2 6 7" xfId="28226"/>
    <cellStyle name="Percent 3 4 2 6 8" xfId="28227"/>
    <cellStyle name="Percent 3 4 2 7" xfId="28228"/>
    <cellStyle name="Percent 3 4 2 7 2" xfId="28229"/>
    <cellStyle name="Percent 3 4 2 7 2 2" xfId="28230"/>
    <cellStyle name="Percent 3 4 2 7 2 2 2" xfId="28231"/>
    <cellStyle name="Percent 3 4 2 7 2 2 3" xfId="28232"/>
    <cellStyle name="Percent 3 4 2 7 2 2 4" xfId="28233"/>
    <cellStyle name="Percent 3 4 2 7 2 3" xfId="28234"/>
    <cellStyle name="Percent 3 4 2 7 2 3 2" xfId="28235"/>
    <cellStyle name="Percent 3 4 2 7 2 3 3" xfId="28236"/>
    <cellStyle name="Percent 3 4 2 7 2 3 4" xfId="28237"/>
    <cellStyle name="Percent 3 4 2 7 2 4" xfId="28238"/>
    <cellStyle name="Percent 3 4 2 7 2 5" xfId="28239"/>
    <cellStyle name="Percent 3 4 2 7 2 6" xfId="28240"/>
    <cellStyle name="Percent 3 4 2 7 3" xfId="28241"/>
    <cellStyle name="Percent 3 4 2 7 3 2" xfId="28242"/>
    <cellStyle name="Percent 3 4 2 7 3 2 2" xfId="28243"/>
    <cellStyle name="Percent 3 4 2 7 3 2 3" xfId="28244"/>
    <cellStyle name="Percent 3 4 2 7 3 2 4" xfId="28245"/>
    <cellStyle name="Percent 3 4 2 7 3 3" xfId="28246"/>
    <cellStyle name="Percent 3 4 2 7 3 3 2" xfId="28247"/>
    <cellStyle name="Percent 3 4 2 7 3 3 3" xfId="28248"/>
    <cellStyle name="Percent 3 4 2 7 3 3 4" xfId="28249"/>
    <cellStyle name="Percent 3 4 2 7 3 4" xfId="28250"/>
    <cellStyle name="Percent 3 4 2 7 3 5" xfId="28251"/>
    <cellStyle name="Percent 3 4 2 7 3 6" xfId="28252"/>
    <cellStyle name="Percent 3 4 2 7 4" xfId="28253"/>
    <cellStyle name="Percent 3 4 2 7 4 2" xfId="28254"/>
    <cellStyle name="Percent 3 4 2 7 4 3" xfId="28255"/>
    <cellStyle name="Percent 3 4 2 7 4 4" xfId="28256"/>
    <cellStyle name="Percent 3 4 2 7 5" xfId="28257"/>
    <cellStyle name="Percent 3 4 2 7 5 2" xfId="28258"/>
    <cellStyle name="Percent 3 4 2 7 5 3" xfId="28259"/>
    <cellStyle name="Percent 3 4 2 7 5 4" xfId="28260"/>
    <cellStyle name="Percent 3 4 2 7 6" xfId="28261"/>
    <cellStyle name="Percent 3 4 2 7 7" xfId="28262"/>
    <cellStyle name="Percent 3 4 2 7 8" xfId="28263"/>
    <cellStyle name="Percent 3 4 2 8" xfId="28264"/>
    <cellStyle name="Percent 3 4 2 8 2" xfId="28265"/>
    <cellStyle name="Percent 3 4 2 8 2 2" xfId="28266"/>
    <cellStyle name="Percent 3 4 2 8 2 3" xfId="28267"/>
    <cellStyle name="Percent 3 4 2 8 2 4" xfId="28268"/>
    <cellStyle name="Percent 3 4 2 8 3" xfId="28269"/>
    <cellStyle name="Percent 3 4 2 8 3 2" xfId="28270"/>
    <cellStyle name="Percent 3 4 2 8 3 3" xfId="28271"/>
    <cellStyle name="Percent 3 4 2 8 3 4" xfId="28272"/>
    <cellStyle name="Percent 3 4 2 8 4" xfId="28273"/>
    <cellStyle name="Percent 3 4 2 8 5" xfId="28274"/>
    <cellStyle name="Percent 3 4 2 8 6" xfId="28275"/>
    <cellStyle name="Percent 3 4 2 9" xfId="28276"/>
    <cellStyle name="Percent 3 4 2 9 2" xfId="28277"/>
    <cellStyle name="Percent 3 4 2 9 2 2" xfId="28278"/>
    <cellStyle name="Percent 3 4 2 9 2 3" xfId="28279"/>
    <cellStyle name="Percent 3 4 2 9 2 4" xfId="28280"/>
    <cellStyle name="Percent 3 4 2 9 3" xfId="28281"/>
    <cellStyle name="Percent 3 4 2 9 3 2" xfId="28282"/>
    <cellStyle name="Percent 3 4 2 9 3 3" xfId="28283"/>
    <cellStyle name="Percent 3 4 2 9 3 4" xfId="28284"/>
    <cellStyle name="Percent 3 4 2 9 4" xfId="28285"/>
    <cellStyle name="Percent 3 4 2 9 5" xfId="28286"/>
    <cellStyle name="Percent 3 4 2 9 6" xfId="28287"/>
    <cellStyle name="Percent 3 4 3" xfId="28288"/>
    <cellStyle name="Percent 3 4 3 10" xfId="28289"/>
    <cellStyle name="Percent 3 4 3 10 2" xfId="28290"/>
    <cellStyle name="Percent 3 4 3 10 3" xfId="28291"/>
    <cellStyle name="Percent 3 4 3 10 4" xfId="28292"/>
    <cellStyle name="Percent 3 4 3 11" xfId="28293"/>
    <cellStyle name="Percent 3 4 3 12" xfId="28294"/>
    <cellStyle name="Percent 3 4 3 13" xfId="28295"/>
    <cellStyle name="Percent 3 4 3 2" xfId="28296"/>
    <cellStyle name="Percent 3 4 3 2 10" xfId="28297"/>
    <cellStyle name="Percent 3 4 3 2 11" xfId="28298"/>
    <cellStyle name="Percent 3 4 3 2 12" xfId="28299"/>
    <cellStyle name="Percent 3 4 3 2 2" xfId="28300"/>
    <cellStyle name="Percent 3 4 3 2 2 10" xfId="28301"/>
    <cellStyle name="Percent 3 4 3 2 2 2" xfId="28302"/>
    <cellStyle name="Percent 3 4 3 2 2 2 2" xfId="28303"/>
    <cellStyle name="Percent 3 4 3 2 2 2 2 2" xfId="28304"/>
    <cellStyle name="Percent 3 4 3 2 2 2 2 2 2" xfId="28305"/>
    <cellStyle name="Percent 3 4 3 2 2 2 2 2 3" xfId="28306"/>
    <cellStyle name="Percent 3 4 3 2 2 2 2 2 4" xfId="28307"/>
    <cellStyle name="Percent 3 4 3 2 2 2 2 3" xfId="28308"/>
    <cellStyle name="Percent 3 4 3 2 2 2 2 3 2" xfId="28309"/>
    <cellStyle name="Percent 3 4 3 2 2 2 2 3 3" xfId="28310"/>
    <cellStyle name="Percent 3 4 3 2 2 2 2 3 4" xfId="28311"/>
    <cellStyle name="Percent 3 4 3 2 2 2 2 4" xfId="28312"/>
    <cellStyle name="Percent 3 4 3 2 2 2 2 5" xfId="28313"/>
    <cellStyle name="Percent 3 4 3 2 2 2 2 6" xfId="28314"/>
    <cellStyle name="Percent 3 4 3 2 2 2 3" xfId="28315"/>
    <cellStyle name="Percent 3 4 3 2 2 2 3 2" xfId="28316"/>
    <cellStyle name="Percent 3 4 3 2 2 2 3 2 2" xfId="28317"/>
    <cellStyle name="Percent 3 4 3 2 2 2 3 2 3" xfId="28318"/>
    <cellStyle name="Percent 3 4 3 2 2 2 3 2 4" xfId="28319"/>
    <cellStyle name="Percent 3 4 3 2 2 2 3 3" xfId="28320"/>
    <cellStyle name="Percent 3 4 3 2 2 2 3 3 2" xfId="28321"/>
    <cellStyle name="Percent 3 4 3 2 2 2 3 3 3" xfId="28322"/>
    <cellStyle name="Percent 3 4 3 2 2 2 3 3 4" xfId="28323"/>
    <cellStyle name="Percent 3 4 3 2 2 2 3 4" xfId="28324"/>
    <cellStyle name="Percent 3 4 3 2 2 2 3 5" xfId="28325"/>
    <cellStyle name="Percent 3 4 3 2 2 2 3 6" xfId="28326"/>
    <cellStyle name="Percent 3 4 3 2 2 2 4" xfId="28327"/>
    <cellStyle name="Percent 3 4 3 2 2 2 4 2" xfId="28328"/>
    <cellStyle name="Percent 3 4 3 2 2 2 4 3" xfId="28329"/>
    <cellStyle name="Percent 3 4 3 2 2 2 4 4" xfId="28330"/>
    <cellStyle name="Percent 3 4 3 2 2 2 5" xfId="28331"/>
    <cellStyle name="Percent 3 4 3 2 2 2 5 2" xfId="28332"/>
    <cellStyle name="Percent 3 4 3 2 2 2 5 3" xfId="28333"/>
    <cellStyle name="Percent 3 4 3 2 2 2 5 4" xfId="28334"/>
    <cellStyle name="Percent 3 4 3 2 2 2 6" xfId="28335"/>
    <cellStyle name="Percent 3 4 3 2 2 2 7" xfId="28336"/>
    <cellStyle name="Percent 3 4 3 2 2 2 8" xfId="28337"/>
    <cellStyle name="Percent 3 4 3 2 2 3" xfId="28338"/>
    <cellStyle name="Percent 3 4 3 2 2 3 2" xfId="28339"/>
    <cellStyle name="Percent 3 4 3 2 2 3 2 2" xfId="28340"/>
    <cellStyle name="Percent 3 4 3 2 2 3 2 2 2" xfId="28341"/>
    <cellStyle name="Percent 3 4 3 2 2 3 2 2 3" xfId="28342"/>
    <cellStyle name="Percent 3 4 3 2 2 3 2 2 4" xfId="28343"/>
    <cellStyle name="Percent 3 4 3 2 2 3 2 3" xfId="28344"/>
    <cellStyle name="Percent 3 4 3 2 2 3 2 3 2" xfId="28345"/>
    <cellStyle name="Percent 3 4 3 2 2 3 2 3 3" xfId="28346"/>
    <cellStyle name="Percent 3 4 3 2 2 3 2 3 4" xfId="28347"/>
    <cellStyle name="Percent 3 4 3 2 2 3 2 4" xfId="28348"/>
    <cellStyle name="Percent 3 4 3 2 2 3 2 5" xfId="28349"/>
    <cellStyle name="Percent 3 4 3 2 2 3 2 6" xfId="28350"/>
    <cellStyle name="Percent 3 4 3 2 2 3 3" xfId="28351"/>
    <cellStyle name="Percent 3 4 3 2 2 3 3 2" xfId="28352"/>
    <cellStyle name="Percent 3 4 3 2 2 3 3 2 2" xfId="28353"/>
    <cellStyle name="Percent 3 4 3 2 2 3 3 2 3" xfId="28354"/>
    <cellStyle name="Percent 3 4 3 2 2 3 3 2 4" xfId="28355"/>
    <cellStyle name="Percent 3 4 3 2 2 3 3 3" xfId="28356"/>
    <cellStyle name="Percent 3 4 3 2 2 3 3 3 2" xfId="28357"/>
    <cellStyle name="Percent 3 4 3 2 2 3 3 3 3" xfId="28358"/>
    <cellStyle name="Percent 3 4 3 2 2 3 3 3 4" xfId="28359"/>
    <cellStyle name="Percent 3 4 3 2 2 3 3 4" xfId="28360"/>
    <cellStyle name="Percent 3 4 3 2 2 3 3 5" xfId="28361"/>
    <cellStyle name="Percent 3 4 3 2 2 3 3 6" xfId="28362"/>
    <cellStyle name="Percent 3 4 3 2 2 3 4" xfId="28363"/>
    <cellStyle name="Percent 3 4 3 2 2 3 4 2" xfId="28364"/>
    <cellStyle name="Percent 3 4 3 2 2 3 4 3" xfId="28365"/>
    <cellStyle name="Percent 3 4 3 2 2 3 4 4" xfId="28366"/>
    <cellStyle name="Percent 3 4 3 2 2 3 5" xfId="28367"/>
    <cellStyle name="Percent 3 4 3 2 2 3 5 2" xfId="28368"/>
    <cellStyle name="Percent 3 4 3 2 2 3 5 3" xfId="28369"/>
    <cellStyle name="Percent 3 4 3 2 2 3 5 4" xfId="28370"/>
    <cellStyle name="Percent 3 4 3 2 2 3 6" xfId="28371"/>
    <cellStyle name="Percent 3 4 3 2 2 3 7" xfId="28372"/>
    <cellStyle name="Percent 3 4 3 2 2 3 8" xfId="28373"/>
    <cellStyle name="Percent 3 4 3 2 2 4" xfId="28374"/>
    <cellStyle name="Percent 3 4 3 2 2 4 2" xfId="28375"/>
    <cellStyle name="Percent 3 4 3 2 2 4 2 2" xfId="28376"/>
    <cellStyle name="Percent 3 4 3 2 2 4 2 3" xfId="28377"/>
    <cellStyle name="Percent 3 4 3 2 2 4 2 4" xfId="28378"/>
    <cellStyle name="Percent 3 4 3 2 2 4 3" xfId="28379"/>
    <cellStyle name="Percent 3 4 3 2 2 4 3 2" xfId="28380"/>
    <cellStyle name="Percent 3 4 3 2 2 4 3 3" xfId="28381"/>
    <cellStyle name="Percent 3 4 3 2 2 4 3 4" xfId="28382"/>
    <cellStyle name="Percent 3 4 3 2 2 4 4" xfId="28383"/>
    <cellStyle name="Percent 3 4 3 2 2 4 5" xfId="28384"/>
    <cellStyle name="Percent 3 4 3 2 2 4 6" xfId="28385"/>
    <cellStyle name="Percent 3 4 3 2 2 5" xfId="28386"/>
    <cellStyle name="Percent 3 4 3 2 2 5 2" xfId="28387"/>
    <cellStyle name="Percent 3 4 3 2 2 5 2 2" xfId="28388"/>
    <cellStyle name="Percent 3 4 3 2 2 5 2 3" xfId="28389"/>
    <cellStyle name="Percent 3 4 3 2 2 5 2 4" xfId="28390"/>
    <cellStyle name="Percent 3 4 3 2 2 5 3" xfId="28391"/>
    <cellStyle name="Percent 3 4 3 2 2 5 3 2" xfId="28392"/>
    <cellStyle name="Percent 3 4 3 2 2 5 3 3" xfId="28393"/>
    <cellStyle name="Percent 3 4 3 2 2 5 3 4" xfId="28394"/>
    <cellStyle name="Percent 3 4 3 2 2 5 4" xfId="28395"/>
    <cellStyle name="Percent 3 4 3 2 2 5 5" xfId="28396"/>
    <cellStyle name="Percent 3 4 3 2 2 5 6" xfId="28397"/>
    <cellStyle name="Percent 3 4 3 2 2 6" xfId="28398"/>
    <cellStyle name="Percent 3 4 3 2 2 6 2" xfId="28399"/>
    <cellStyle name="Percent 3 4 3 2 2 6 3" xfId="28400"/>
    <cellStyle name="Percent 3 4 3 2 2 6 4" xfId="28401"/>
    <cellStyle name="Percent 3 4 3 2 2 7" xfId="28402"/>
    <cellStyle name="Percent 3 4 3 2 2 7 2" xfId="28403"/>
    <cellStyle name="Percent 3 4 3 2 2 7 3" xfId="28404"/>
    <cellStyle name="Percent 3 4 3 2 2 7 4" xfId="28405"/>
    <cellStyle name="Percent 3 4 3 2 2 8" xfId="28406"/>
    <cellStyle name="Percent 3 4 3 2 2 9" xfId="28407"/>
    <cellStyle name="Percent 3 4 3 2 3" xfId="28408"/>
    <cellStyle name="Percent 3 4 3 2 3 2" xfId="28409"/>
    <cellStyle name="Percent 3 4 3 2 3 2 2" xfId="28410"/>
    <cellStyle name="Percent 3 4 3 2 3 2 2 2" xfId="28411"/>
    <cellStyle name="Percent 3 4 3 2 3 2 2 3" xfId="28412"/>
    <cellStyle name="Percent 3 4 3 2 3 2 2 4" xfId="28413"/>
    <cellStyle name="Percent 3 4 3 2 3 2 3" xfId="28414"/>
    <cellStyle name="Percent 3 4 3 2 3 2 3 2" xfId="28415"/>
    <cellStyle name="Percent 3 4 3 2 3 2 3 3" xfId="28416"/>
    <cellStyle name="Percent 3 4 3 2 3 2 3 4" xfId="28417"/>
    <cellStyle name="Percent 3 4 3 2 3 2 4" xfId="28418"/>
    <cellStyle name="Percent 3 4 3 2 3 2 5" xfId="28419"/>
    <cellStyle name="Percent 3 4 3 2 3 2 6" xfId="28420"/>
    <cellStyle name="Percent 3 4 3 2 3 3" xfId="28421"/>
    <cellStyle name="Percent 3 4 3 2 3 3 2" xfId="28422"/>
    <cellStyle name="Percent 3 4 3 2 3 3 2 2" xfId="28423"/>
    <cellStyle name="Percent 3 4 3 2 3 3 2 3" xfId="28424"/>
    <cellStyle name="Percent 3 4 3 2 3 3 2 4" xfId="28425"/>
    <cellStyle name="Percent 3 4 3 2 3 3 3" xfId="28426"/>
    <cellStyle name="Percent 3 4 3 2 3 3 3 2" xfId="28427"/>
    <cellStyle name="Percent 3 4 3 2 3 3 3 3" xfId="28428"/>
    <cellStyle name="Percent 3 4 3 2 3 3 3 4" xfId="28429"/>
    <cellStyle name="Percent 3 4 3 2 3 3 4" xfId="28430"/>
    <cellStyle name="Percent 3 4 3 2 3 3 5" xfId="28431"/>
    <cellStyle name="Percent 3 4 3 2 3 3 6" xfId="28432"/>
    <cellStyle name="Percent 3 4 3 2 3 4" xfId="28433"/>
    <cellStyle name="Percent 3 4 3 2 3 4 2" xfId="28434"/>
    <cellStyle name="Percent 3 4 3 2 3 4 3" xfId="28435"/>
    <cellStyle name="Percent 3 4 3 2 3 4 4" xfId="28436"/>
    <cellStyle name="Percent 3 4 3 2 3 5" xfId="28437"/>
    <cellStyle name="Percent 3 4 3 2 3 5 2" xfId="28438"/>
    <cellStyle name="Percent 3 4 3 2 3 5 3" xfId="28439"/>
    <cellStyle name="Percent 3 4 3 2 3 5 4" xfId="28440"/>
    <cellStyle name="Percent 3 4 3 2 3 6" xfId="28441"/>
    <cellStyle name="Percent 3 4 3 2 3 7" xfId="28442"/>
    <cellStyle name="Percent 3 4 3 2 3 8" xfId="28443"/>
    <cellStyle name="Percent 3 4 3 2 4" xfId="28444"/>
    <cellStyle name="Percent 3 4 3 2 4 2" xfId="28445"/>
    <cellStyle name="Percent 3 4 3 2 4 2 2" xfId="28446"/>
    <cellStyle name="Percent 3 4 3 2 4 2 2 2" xfId="28447"/>
    <cellStyle name="Percent 3 4 3 2 4 2 2 3" xfId="28448"/>
    <cellStyle name="Percent 3 4 3 2 4 2 2 4" xfId="28449"/>
    <cellStyle name="Percent 3 4 3 2 4 2 3" xfId="28450"/>
    <cellStyle name="Percent 3 4 3 2 4 2 3 2" xfId="28451"/>
    <cellStyle name="Percent 3 4 3 2 4 2 3 3" xfId="28452"/>
    <cellStyle name="Percent 3 4 3 2 4 2 3 4" xfId="28453"/>
    <cellStyle name="Percent 3 4 3 2 4 2 4" xfId="28454"/>
    <cellStyle name="Percent 3 4 3 2 4 2 5" xfId="28455"/>
    <cellStyle name="Percent 3 4 3 2 4 2 6" xfId="28456"/>
    <cellStyle name="Percent 3 4 3 2 4 3" xfId="28457"/>
    <cellStyle name="Percent 3 4 3 2 4 3 2" xfId="28458"/>
    <cellStyle name="Percent 3 4 3 2 4 3 2 2" xfId="28459"/>
    <cellStyle name="Percent 3 4 3 2 4 3 2 3" xfId="28460"/>
    <cellStyle name="Percent 3 4 3 2 4 3 2 4" xfId="28461"/>
    <cellStyle name="Percent 3 4 3 2 4 3 3" xfId="28462"/>
    <cellStyle name="Percent 3 4 3 2 4 3 3 2" xfId="28463"/>
    <cellStyle name="Percent 3 4 3 2 4 3 3 3" xfId="28464"/>
    <cellStyle name="Percent 3 4 3 2 4 3 3 4" xfId="28465"/>
    <cellStyle name="Percent 3 4 3 2 4 3 4" xfId="28466"/>
    <cellStyle name="Percent 3 4 3 2 4 3 5" xfId="28467"/>
    <cellStyle name="Percent 3 4 3 2 4 3 6" xfId="28468"/>
    <cellStyle name="Percent 3 4 3 2 4 4" xfId="28469"/>
    <cellStyle name="Percent 3 4 3 2 4 4 2" xfId="28470"/>
    <cellStyle name="Percent 3 4 3 2 4 4 3" xfId="28471"/>
    <cellStyle name="Percent 3 4 3 2 4 4 4" xfId="28472"/>
    <cellStyle name="Percent 3 4 3 2 4 5" xfId="28473"/>
    <cellStyle name="Percent 3 4 3 2 4 5 2" xfId="28474"/>
    <cellStyle name="Percent 3 4 3 2 4 5 3" xfId="28475"/>
    <cellStyle name="Percent 3 4 3 2 4 5 4" xfId="28476"/>
    <cellStyle name="Percent 3 4 3 2 4 6" xfId="28477"/>
    <cellStyle name="Percent 3 4 3 2 4 7" xfId="28478"/>
    <cellStyle name="Percent 3 4 3 2 4 8" xfId="28479"/>
    <cellStyle name="Percent 3 4 3 2 5" xfId="28480"/>
    <cellStyle name="Percent 3 4 3 2 5 2" xfId="28481"/>
    <cellStyle name="Percent 3 4 3 2 5 2 2" xfId="28482"/>
    <cellStyle name="Percent 3 4 3 2 5 2 2 2" xfId="28483"/>
    <cellStyle name="Percent 3 4 3 2 5 2 2 3" xfId="28484"/>
    <cellStyle name="Percent 3 4 3 2 5 2 2 4" xfId="28485"/>
    <cellStyle name="Percent 3 4 3 2 5 2 3" xfId="28486"/>
    <cellStyle name="Percent 3 4 3 2 5 2 3 2" xfId="28487"/>
    <cellStyle name="Percent 3 4 3 2 5 2 3 3" xfId="28488"/>
    <cellStyle name="Percent 3 4 3 2 5 2 3 4" xfId="28489"/>
    <cellStyle name="Percent 3 4 3 2 5 2 4" xfId="28490"/>
    <cellStyle name="Percent 3 4 3 2 5 2 5" xfId="28491"/>
    <cellStyle name="Percent 3 4 3 2 5 2 6" xfId="28492"/>
    <cellStyle name="Percent 3 4 3 2 5 3" xfId="28493"/>
    <cellStyle name="Percent 3 4 3 2 5 3 2" xfId="28494"/>
    <cellStyle name="Percent 3 4 3 2 5 3 2 2" xfId="28495"/>
    <cellStyle name="Percent 3 4 3 2 5 3 2 3" xfId="28496"/>
    <cellStyle name="Percent 3 4 3 2 5 3 2 4" xfId="28497"/>
    <cellStyle name="Percent 3 4 3 2 5 3 3" xfId="28498"/>
    <cellStyle name="Percent 3 4 3 2 5 3 3 2" xfId="28499"/>
    <cellStyle name="Percent 3 4 3 2 5 3 3 3" xfId="28500"/>
    <cellStyle name="Percent 3 4 3 2 5 3 3 4" xfId="28501"/>
    <cellStyle name="Percent 3 4 3 2 5 3 4" xfId="28502"/>
    <cellStyle name="Percent 3 4 3 2 5 3 5" xfId="28503"/>
    <cellStyle name="Percent 3 4 3 2 5 3 6" xfId="28504"/>
    <cellStyle name="Percent 3 4 3 2 5 4" xfId="28505"/>
    <cellStyle name="Percent 3 4 3 2 5 4 2" xfId="28506"/>
    <cellStyle name="Percent 3 4 3 2 5 4 3" xfId="28507"/>
    <cellStyle name="Percent 3 4 3 2 5 4 4" xfId="28508"/>
    <cellStyle name="Percent 3 4 3 2 5 5" xfId="28509"/>
    <cellStyle name="Percent 3 4 3 2 5 5 2" xfId="28510"/>
    <cellStyle name="Percent 3 4 3 2 5 5 3" xfId="28511"/>
    <cellStyle name="Percent 3 4 3 2 5 5 4" xfId="28512"/>
    <cellStyle name="Percent 3 4 3 2 5 6" xfId="28513"/>
    <cellStyle name="Percent 3 4 3 2 5 7" xfId="28514"/>
    <cellStyle name="Percent 3 4 3 2 5 8" xfId="28515"/>
    <cellStyle name="Percent 3 4 3 2 6" xfId="28516"/>
    <cellStyle name="Percent 3 4 3 2 6 2" xfId="28517"/>
    <cellStyle name="Percent 3 4 3 2 6 2 2" xfId="28518"/>
    <cellStyle name="Percent 3 4 3 2 6 2 3" xfId="28519"/>
    <cellStyle name="Percent 3 4 3 2 6 2 4" xfId="28520"/>
    <cellStyle name="Percent 3 4 3 2 6 3" xfId="28521"/>
    <cellStyle name="Percent 3 4 3 2 6 3 2" xfId="28522"/>
    <cellStyle name="Percent 3 4 3 2 6 3 3" xfId="28523"/>
    <cellStyle name="Percent 3 4 3 2 6 3 4" xfId="28524"/>
    <cellStyle name="Percent 3 4 3 2 6 4" xfId="28525"/>
    <cellStyle name="Percent 3 4 3 2 6 5" xfId="28526"/>
    <cellStyle name="Percent 3 4 3 2 6 6" xfId="28527"/>
    <cellStyle name="Percent 3 4 3 2 7" xfId="28528"/>
    <cellStyle name="Percent 3 4 3 2 7 2" xfId="28529"/>
    <cellStyle name="Percent 3 4 3 2 7 2 2" xfId="28530"/>
    <cellStyle name="Percent 3 4 3 2 7 2 3" xfId="28531"/>
    <cellStyle name="Percent 3 4 3 2 7 2 4" xfId="28532"/>
    <cellStyle name="Percent 3 4 3 2 7 3" xfId="28533"/>
    <cellStyle name="Percent 3 4 3 2 7 3 2" xfId="28534"/>
    <cellStyle name="Percent 3 4 3 2 7 3 3" xfId="28535"/>
    <cellStyle name="Percent 3 4 3 2 7 3 4" xfId="28536"/>
    <cellStyle name="Percent 3 4 3 2 7 4" xfId="28537"/>
    <cellStyle name="Percent 3 4 3 2 7 5" xfId="28538"/>
    <cellStyle name="Percent 3 4 3 2 7 6" xfId="28539"/>
    <cellStyle name="Percent 3 4 3 2 8" xfId="28540"/>
    <cellStyle name="Percent 3 4 3 2 8 2" xfId="28541"/>
    <cellStyle name="Percent 3 4 3 2 8 3" xfId="28542"/>
    <cellStyle name="Percent 3 4 3 2 8 4" xfId="28543"/>
    <cellStyle name="Percent 3 4 3 2 9" xfId="28544"/>
    <cellStyle name="Percent 3 4 3 2 9 2" xfId="28545"/>
    <cellStyle name="Percent 3 4 3 2 9 3" xfId="28546"/>
    <cellStyle name="Percent 3 4 3 2 9 4" xfId="28547"/>
    <cellStyle name="Percent 3 4 3 3" xfId="28548"/>
    <cellStyle name="Percent 3 4 3 3 10" xfId="28549"/>
    <cellStyle name="Percent 3 4 3 3 2" xfId="28550"/>
    <cellStyle name="Percent 3 4 3 3 2 2" xfId="28551"/>
    <cellStyle name="Percent 3 4 3 3 2 2 2" xfId="28552"/>
    <cellStyle name="Percent 3 4 3 3 2 2 2 2" xfId="28553"/>
    <cellStyle name="Percent 3 4 3 3 2 2 2 3" xfId="28554"/>
    <cellStyle name="Percent 3 4 3 3 2 2 2 4" xfId="28555"/>
    <cellStyle name="Percent 3 4 3 3 2 2 3" xfId="28556"/>
    <cellStyle name="Percent 3 4 3 3 2 2 3 2" xfId="28557"/>
    <cellStyle name="Percent 3 4 3 3 2 2 3 3" xfId="28558"/>
    <cellStyle name="Percent 3 4 3 3 2 2 3 4" xfId="28559"/>
    <cellStyle name="Percent 3 4 3 3 2 2 4" xfId="28560"/>
    <cellStyle name="Percent 3 4 3 3 2 2 5" xfId="28561"/>
    <cellStyle name="Percent 3 4 3 3 2 2 6" xfId="28562"/>
    <cellStyle name="Percent 3 4 3 3 2 3" xfId="28563"/>
    <cellStyle name="Percent 3 4 3 3 2 3 2" xfId="28564"/>
    <cellStyle name="Percent 3 4 3 3 2 3 2 2" xfId="28565"/>
    <cellStyle name="Percent 3 4 3 3 2 3 2 3" xfId="28566"/>
    <cellStyle name="Percent 3 4 3 3 2 3 2 4" xfId="28567"/>
    <cellStyle name="Percent 3 4 3 3 2 3 3" xfId="28568"/>
    <cellStyle name="Percent 3 4 3 3 2 3 3 2" xfId="28569"/>
    <cellStyle name="Percent 3 4 3 3 2 3 3 3" xfId="28570"/>
    <cellStyle name="Percent 3 4 3 3 2 3 3 4" xfId="28571"/>
    <cellStyle name="Percent 3 4 3 3 2 3 4" xfId="28572"/>
    <cellStyle name="Percent 3 4 3 3 2 3 5" xfId="28573"/>
    <cellStyle name="Percent 3 4 3 3 2 3 6" xfId="28574"/>
    <cellStyle name="Percent 3 4 3 3 2 4" xfId="28575"/>
    <cellStyle name="Percent 3 4 3 3 2 4 2" xfId="28576"/>
    <cellStyle name="Percent 3 4 3 3 2 4 3" xfId="28577"/>
    <cellStyle name="Percent 3 4 3 3 2 4 4" xfId="28578"/>
    <cellStyle name="Percent 3 4 3 3 2 5" xfId="28579"/>
    <cellStyle name="Percent 3 4 3 3 2 5 2" xfId="28580"/>
    <cellStyle name="Percent 3 4 3 3 2 5 3" xfId="28581"/>
    <cellStyle name="Percent 3 4 3 3 2 5 4" xfId="28582"/>
    <cellStyle name="Percent 3 4 3 3 2 6" xfId="28583"/>
    <cellStyle name="Percent 3 4 3 3 2 7" xfId="28584"/>
    <cellStyle name="Percent 3 4 3 3 2 8" xfId="28585"/>
    <cellStyle name="Percent 3 4 3 3 3" xfId="28586"/>
    <cellStyle name="Percent 3 4 3 3 3 2" xfId="28587"/>
    <cellStyle name="Percent 3 4 3 3 3 2 2" xfId="28588"/>
    <cellStyle name="Percent 3 4 3 3 3 2 2 2" xfId="28589"/>
    <cellStyle name="Percent 3 4 3 3 3 2 2 3" xfId="28590"/>
    <cellStyle name="Percent 3 4 3 3 3 2 2 4" xfId="28591"/>
    <cellStyle name="Percent 3 4 3 3 3 2 3" xfId="28592"/>
    <cellStyle name="Percent 3 4 3 3 3 2 3 2" xfId="28593"/>
    <cellStyle name="Percent 3 4 3 3 3 2 3 3" xfId="28594"/>
    <cellStyle name="Percent 3 4 3 3 3 2 3 4" xfId="28595"/>
    <cellStyle name="Percent 3 4 3 3 3 2 4" xfId="28596"/>
    <cellStyle name="Percent 3 4 3 3 3 2 5" xfId="28597"/>
    <cellStyle name="Percent 3 4 3 3 3 2 6" xfId="28598"/>
    <cellStyle name="Percent 3 4 3 3 3 3" xfId="28599"/>
    <cellStyle name="Percent 3 4 3 3 3 3 2" xfId="28600"/>
    <cellStyle name="Percent 3 4 3 3 3 3 2 2" xfId="28601"/>
    <cellStyle name="Percent 3 4 3 3 3 3 2 3" xfId="28602"/>
    <cellStyle name="Percent 3 4 3 3 3 3 2 4" xfId="28603"/>
    <cellStyle name="Percent 3 4 3 3 3 3 3" xfId="28604"/>
    <cellStyle name="Percent 3 4 3 3 3 3 3 2" xfId="28605"/>
    <cellStyle name="Percent 3 4 3 3 3 3 3 3" xfId="28606"/>
    <cellStyle name="Percent 3 4 3 3 3 3 3 4" xfId="28607"/>
    <cellStyle name="Percent 3 4 3 3 3 3 4" xfId="28608"/>
    <cellStyle name="Percent 3 4 3 3 3 3 5" xfId="28609"/>
    <cellStyle name="Percent 3 4 3 3 3 3 6" xfId="28610"/>
    <cellStyle name="Percent 3 4 3 3 3 4" xfId="28611"/>
    <cellStyle name="Percent 3 4 3 3 3 4 2" xfId="28612"/>
    <cellStyle name="Percent 3 4 3 3 3 4 3" xfId="28613"/>
    <cellStyle name="Percent 3 4 3 3 3 4 4" xfId="28614"/>
    <cellStyle name="Percent 3 4 3 3 3 5" xfId="28615"/>
    <cellStyle name="Percent 3 4 3 3 3 5 2" xfId="28616"/>
    <cellStyle name="Percent 3 4 3 3 3 5 3" xfId="28617"/>
    <cellStyle name="Percent 3 4 3 3 3 5 4" xfId="28618"/>
    <cellStyle name="Percent 3 4 3 3 3 6" xfId="28619"/>
    <cellStyle name="Percent 3 4 3 3 3 7" xfId="28620"/>
    <cellStyle name="Percent 3 4 3 3 3 8" xfId="28621"/>
    <cellStyle name="Percent 3 4 3 3 4" xfId="28622"/>
    <cellStyle name="Percent 3 4 3 3 4 2" xfId="28623"/>
    <cellStyle name="Percent 3 4 3 3 4 2 2" xfId="28624"/>
    <cellStyle name="Percent 3 4 3 3 4 2 3" xfId="28625"/>
    <cellStyle name="Percent 3 4 3 3 4 2 4" xfId="28626"/>
    <cellStyle name="Percent 3 4 3 3 4 3" xfId="28627"/>
    <cellStyle name="Percent 3 4 3 3 4 3 2" xfId="28628"/>
    <cellStyle name="Percent 3 4 3 3 4 3 3" xfId="28629"/>
    <cellStyle name="Percent 3 4 3 3 4 3 4" xfId="28630"/>
    <cellStyle name="Percent 3 4 3 3 4 4" xfId="28631"/>
    <cellStyle name="Percent 3 4 3 3 4 5" xfId="28632"/>
    <cellStyle name="Percent 3 4 3 3 4 6" xfId="28633"/>
    <cellStyle name="Percent 3 4 3 3 5" xfId="28634"/>
    <cellStyle name="Percent 3 4 3 3 5 2" xfId="28635"/>
    <cellStyle name="Percent 3 4 3 3 5 2 2" xfId="28636"/>
    <cellStyle name="Percent 3 4 3 3 5 2 3" xfId="28637"/>
    <cellStyle name="Percent 3 4 3 3 5 2 4" xfId="28638"/>
    <cellStyle name="Percent 3 4 3 3 5 3" xfId="28639"/>
    <cellStyle name="Percent 3 4 3 3 5 3 2" xfId="28640"/>
    <cellStyle name="Percent 3 4 3 3 5 3 3" xfId="28641"/>
    <cellStyle name="Percent 3 4 3 3 5 3 4" xfId="28642"/>
    <cellStyle name="Percent 3 4 3 3 5 4" xfId="28643"/>
    <cellStyle name="Percent 3 4 3 3 5 5" xfId="28644"/>
    <cellStyle name="Percent 3 4 3 3 5 6" xfId="28645"/>
    <cellStyle name="Percent 3 4 3 3 6" xfId="28646"/>
    <cellStyle name="Percent 3 4 3 3 6 2" xfId="28647"/>
    <cellStyle name="Percent 3 4 3 3 6 3" xfId="28648"/>
    <cellStyle name="Percent 3 4 3 3 6 4" xfId="28649"/>
    <cellStyle name="Percent 3 4 3 3 7" xfId="28650"/>
    <cellStyle name="Percent 3 4 3 3 7 2" xfId="28651"/>
    <cellStyle name="Percent 3 4 3 3 7 3" xfId="28652"/>
    <cellStyle name="Percent 3 4 3 3 7 4" xfId="28653"/>
    <cellStyle name="Percent 3 4 3 3 8" xfId="28654"/>
    <cellStyle name="Percent 3 4 3 3 9" xfId="28655"/>
    <cellStyle name="Percent 3 4 3 4" xfId="28656"/>
    <cellStyle name="Percent 3 4 3 4 2" xfId="28657"/>
    <cellStyle name="Percent 3 4 3 4 2 2" xfId="28658"/>
    <cellStyle name="Percent 3 4 3 4 2 2 2" xfId="28659"/>
    <cellStyle name="Percent 3 4 3 4 2 2 3" xfId="28660"/>
    <cellStyle name="Percent 3 4 3 4 2 2 4" xfId="28661"/>
    <cellStyle name="Percent 3 4 3 4 2 3" xfId="28662"/>
    <cellStyle name="Percent 3 4 3 4 2 3 2" xfId="28663"/>
    <cellStyle name="Percent 3 4 3 4 2 3 3" xfId="28664"/>
    <cellStyle name="Percent 3 4 3 4 2 3 4" xfId="28665"/>
    <cellStyle name="Percent 3 4 3 4 2 4" xfId="28666"/>
    <cellStyle name="Percent 3 4 3 4 2 5" xfId="28667"/>
    <cellStyle name="Percent 3 4 3 4 2 6" xfId="28668"/>
    <cellStyle name="Percent 3 4 3 4 3" xfId="28669"/>
    <cellStyle name="Percent 3 4 3 4 3 2" xfId="28670"/>
    <cellStyle name="Percent 3 4 3 4 3 2 2" xfId="28671"/>
    <cellStyle name="Percent 3 4 3 4 3 2 3" xfId="28672"/>
    <cellStyle name="Percent 3 4 3 4 3 2 4" xfId="28673"/>
    <cellStyle name="Percent 3 4 3 4 3 3" xfId="28674"/>
    <cellStyle name="Percent 3 4 3 4 3 3 2" xfId="28675"/>
    <cellStyle name="Percent 3 4 3 4 3 3 3" xfId="28676"/>
    <cellStyle name="Percent 3 4 3 4 3 3 4" xfId="28677"/>
    <cellStyle name="Percent 3 4 3 4 3 4" xfId="28678"/>
    <cellStyle name="Percent 3 4 3 4 3 5" xfId="28679"/>
    <cellStyle name="Percent 3 4 3 4 3 6" xfId="28680"/>
    <cellStyle name="Percent 3 4 3 4 4" xfId="28681"/>
    <cellStyle name="Percent 3 4 3 4 4 2" xfId="28682"/>
    <cellStyle name="Percent 3 4 3 4 4 3" xfId="28683"/>
    <cellStyle name="Percent 3 4 3 4 4 4" xfId="28684"/>
    <cellStyle name="Percent 3 4 3 4 5" xfId="28685"/>
    <cellStyle name="Percent 3 4 3 4 5 2" xfId="28686"/>
    <cellStyle name="Percent 3 4 3 4 5 3" xfId="28687"/>
    <cellStyle name="Percent 3 4 3 4 5 4" xfId="28688"/>
    <cellStyle name="Percent 3 4 3 4 6" xfId="28689"/>
    <cellStyle name="Percent 3 4 3 4 7" xfId="28690"/>
    <cellStyle name="Percent 3 4 3 4 8" xfId="28691"/>
    <cellStyle name="Percent 3 4 3 5" xfId="28692"/>
    <cellStyle name="Percent 3 4 3 5 2" xfId="28693"/>
    <cellStyle name="Percent 3 4 3 5 2 2" xfId="28694"/>
    <cellStyle name="Percent 3 4 3 5 2 2 2" xfId="28695"/>
    <cellStyle name="Percent 3 4 3 5 2 2 3" xfId="28696"/>
    <cellStyle name="Percent 3 4 3 5 2 2 4" xfId="28697"/>
    <cellStyle name="Percent 3 4 3 5 2 3" xfId="28698"/>
    <cellStyle name="Percent 3 4 3 5 2 3 2" xfId="28699"/>
    <cellStyle name="Percent 3 4 3 5 2 3 3" xfId="28700"/>
    <cellStyle name="Percent 3 4 3 5 2 3 4" xfId="28701"/>
    <cellStyle name="Percent 3 4 3 5 2 4" xfId="28702"/>
    <cellStyle name="Percent 3 4 3 5 2 5" xfId="28703"/>
    <cellStyle name="Percent 3 4 3 5 2 6" xfId="28704"/>
    <cellStyle name="Percent 3 4 3 5 3" xfId="28705"/>
    <cellStyle name="Percent 3 4 3 5 3 2" xfId="28706"/>
    <cellStyle name="Percent 3 4 3 5 3 2 2" xfId="28707"/>
    <cellStyle name="Percent 3 4 3 5 3 2 3" xfId="28708"/>
    <cellStyle name="Percent 3 4 3 5 3 2 4" xfId="28709"/>
    <cellStyle name="Percent 3 4 3 5 3 3" xfId="28710"/>
    <cellStyle name="Percent 3 4 3 5 3 3 2" xfId="28711"/>
    <cellStyle name="Percent 3 4 3 5 3 3 3" xfId="28712"/>
    <cellStyle name="Percent 3 4 3 5 3 3 4" xfId="28713"/>
    <cellStyle name="Percent 3 4 3 5 3 4" xfId="28714"/>
    <cellStyle name="Percent 3 4 3 5 3 5" xfId="28715"/>
    <cellStyle name="Percent 3 4 3 5 3 6" xfId="28716"/>
    <cellStyle name="Percent 3 4 3 5 4" xfId="28717"/>
    <cellStyle name="Percent 3 4 3 5 4 2" xfId="28718"/>
    <cellStyle name="Percent 3 4 3 5 4 3" xfId="28719"/>
    <cellStyle name="Percent 3 4 3 5 4 4" xfId="28720"/>
    <cellStyle name="Percent 3 4 3 5 5" xfId="28721"/>
    <cellStyle name="Percent 3 4 3 5 5 2" xfId="28722"/>
    <cellStyle name="Percent 3 4 3 5 5 3" xfId="28723"/>
    <cellStyle name="Percent 3 4 3 5 5 4" xfId="28724"/>
    <cellStyle name="Percent 3 4 3 5 6" xfId="28725"/>
    <cellStyle name="Percent 3 4 3 5 7" xfId="28726"/>
    <cellStyle name="Percent 3 4 3 5 8" xfId="28727"/>
    <cellStyle name="Percent 3 4 3 6" xfId="28728"/>
    <cellStyle name="Percent 3 4 3 6 2" xfId="28729"/>
    <cellStyle name="Percent 3 4 3 6 2 2" xfId="28730"/>
    <cellStyle name="Percent 3 4 3 6 2 2 2" xfId="28731"/>
    <cellStyle name="Percent 3 4 3 6 2 2 3" xfId="28732"/>
    <cellStyle name="Percent 3 4 3 6 2 2 4" xfId="28733"/>
    <cellStyle name="Percent 3 4 3 6 2 3" xfId="28734"/>
    <cellStyle name="Percent 3 4 3 6 2 3 2" xfId="28735"/>
    <cellStyle name="Percent 3 4 3 6 2 3 3" xfId="28736"/>
    <cellStyle name="Percent 3 4 3 6 2 3 4" xfId="28737"/>
    <cellStyle name="Percent 3 4 3 6 2 4" xfId="28738"/>
    <cellStyle name="Percent 3 4 3 6 2 5" xfId="28739"/>
    <cellStyle name="Percent 3 4 3 6 2 6" xfId="28740"/>
    <cellStyle name="Percent 3 4 3 6 3" xfId="28741"/>
    <cellStyle name="Percent 3 4 3 6 3 2" xfId="28742"/>
    <cellStyle name="Percent 3 4 3 6 3 2 2" xfId="28743"/>
    <cellStyle name="Percent 3 4 3 6 3 2 3" xfId="28744"/>
    <cellStyle name="Percent 3 4 3 6 3 2 4" xfId="28745"/>
    <cellStyle name="Percent 3 4 3 6 3 3" xfId="28746"/>
    <cellStyle name="Percent 3 4 3 6 3 3 2" xfId="28747"/>
    <cellStyle name="Percent 3 4 3 6 3 3 3" xfId="28748"/>
    <cellStyle name="Percent 3 4 3 6 3 3 4" xfId="28749"/>
    <cellStyle name="Percent 3 4 3 6 3 4" xfId="28750"/>
    <cellStyle name="Percent 3 4 3 6 3 5" xfId="28751"/>
    <cellStyle name="Percent 3 4 3 6 3 6" xfId="28752"/>
    <cellStyle name="Percent 3 4 3 6 4" xfId="28753"/>
    <cellStyle name="Percent 3 4 3 6 4 2" xfId="28754"/>
    <cellStyle name="Percent 3 4 3 6 4 3" xfId="28755"/>
    <cellStyle name="Percent 3 4 3 6 4 4" xfId="28756"/>
    <cellStyle name="Percent 3 4 3 6 5" xfId="28757"/>
    <cellStyle name="Percent 3 4 3 6 5 2" xfId="28758"/>
    <cellStyle name="Percent 3 4 3 6 5 3" xfId="28759"/>
    <cellStyle name="Percent 3 4 3 6 5 4" xfId="28760"/>
    <cellStyle name="Percent 3 4 3 6 6" xfId="28761"/>
    <cellStyle name="Percent 3 4 3 6 7" xfId="28762"/>
    <cellStyle name="Percent 3 4 3 6 8" xfId="28763"/>
    <cellStyle name="Percent 3 4 3 7" xfId="28764"/>
    <cellStyle name="Percent 3 4 3 7 2" xfId="28765"/>
    <cellStyle name="Percent 3 4 3 7 2 2" xfId="28766"/>
    <cellStyle name="Percent 3 4 3 7 2 3" xfId="28767"/>
    <cellStyle name="Percent 3 4 3 7 2 4" xfId="28768"/>
    <cellStyle name="Percent 3 4 3 7 3" xfId="28769"/>
    <cellStyle name="Percent 3 4 3 7 3 2" xfId="28770"/>
    <cellStyle name="Percent 3 4 3 7 3 3" xfId="28771"/>
    <cellStyle name="Percent 3 4 3 7 3 4" xfId="28772"/>
    <cellStyle name="Percent 3 4 3 7 4" xfId="28773"/>
    <cellStyle name="Percent 3 4 3 7 5" xfId="28774"/>
    <cellStyle name="Percent 3 4 3 7 6" xfId="28775"/>
    <cellStyle name="Percent 3 4 3 8" xfId="28776"/>
    <cellStyle name="Percent 3 4 3 8 2" xfId="28777"/>
    <cellStyle name="Percent 3 4 3 8 2 2" xfId="28778"/>
    <cellStyle name="Percent 3 4 3 8 2 3" xfId="28779"/>
    <cellStyle name="Percent 3 4 3 8 2 4" xfId="28780"/>
    <cellStyle name="Percent 3 4 3 8 3" xfId="28781"/>
    <cellStyle name="Percent 3 4 3 8 3 2" xfId="28782"/>
    <cellStyle name="Percent 3 4 3 8 3 3" xfId="28783"/>
    <cellStyle name="Percent 3 4 3 8 3 4" xfId="28784"/>
    <cellStyle name="Percent 3 4 3 8 4" xfId="28785"/>
    <cellStyle name="Percent 3 4 3 8 5" xfId="28786"/>
    <cellStyle name="Percent 3 4 3 8 6" xfId="28787"/>
    <cellStyle name="Percent 3 4 3 9" xfId="28788"/>
    <cellStyle name="Percent 3 4 3 9 2" xfId="28789"/>
    <cellStyle name="Percent 3 4 3 9 3" xfId="28790"/>
    <cellStyle name="Percent 3 4 3 9 4" xfId="28791"/>
    <cellStyle name="Percent 3 4 4" xfId="28792"/>
    <cellStyle name="Percent 3 4 4 10" xfId="28793"/>
    <cellStyle name="Percent 3 4 4 11" xfId="28794"/>
    <cellStyle name="Percent 3 4 4 12" xfId="28795"/>
    <cellStyle name="Percent 3 4 4 2" xfId="28796"/>
    <cellStyle name="Percent 3 4 4 2 10" xfId="28797"/>
    <cellStyle name="Percent 3 4 4 2 2" xfId="28798"/>
    <cellStyle name="Percent 3 4 4 2 2 2" xfId="28799"/>
    <cellStyle name="Percent 3 4 4 2 2 2 2" xfId="28800"/>
    <cellStyle name="Percent 3 4 4 2 2 2 2 2" xfId="28801"/>
    <cellStyle name="Percent 3 4 4 2 2 2 2 3" xfId="28802"/>
    <cellStyle name="Percent 3 4 4 2 2 2 2 4" xfId="28803"/>
    <cellStyle name="Percent 3 4 4 2 2 2 3" xfId="28804"/>
    <cellStyle name="Percent 3 4 4 2 2 2 3 2" xfId="28805"/>
    <cellStyle name="Percent 3 4 4 2 2 2 3 3" xfId="28806"/>
    <cellStyle name="Percent 3 4 4 2 2 2 3 4" xfId="28807"/>
    <cellStyle name="Percent 3 4 4 2 2 2 4" xfId="28808"/>
    <cellStyle name="Percent 3 4 4 2 2 2 5" xfId="28809"/>
    <cellStyle name="Percent 3 4 4 2 2 2 6" xfId="28810"/>
    <cellStyle name="Percent 3 4 4 2 2 3" xfId="28811"/>
    <cellStyle name="Percent 3 4 4 2 2 3 2" xfId="28812"/>
    <cellStyle name="Percent 3 4 4 2 2 3 2 2" xfId="28813"/>
    <cellStyle name="Percent 3 4 4 2 2 3 2 3" xfId="28814"/>
    <cellStyle name="Percent 3 4 4 2 2 3 2 4" xfId="28815"/>
    <cellStyle name="Percent 3 4 4 2 2 3 3" xfId="28816"/>
    <cellStyle name="Percent 3 4 4 2 2 3 3 2" xfId="28817"/>
    <cellStyle name="Percent 3 4 4 2 2 3 3 3" xfId="28818"/>
    <cellStyle name="Percent 3 4 4 2 2 3 3 4" xfId="28819"/>
    <cellStyle name="Percent 3 4 4 2 2 3 4" xfId="28820"/>
    <cellStyle name="Percent 3 4 4 2 2 3 5" xfId="28821"/>
    <cellStyle name="Percent 3 4 4 2 2 3 6" xfId="28822"/>
    <cellStyle name="Percent 3 4 4 2 2 4" xfId="28823"/>
    <cellStyle name="Percent 3 4 4 2 2 4 2" xfId="28824"/>
    <cellStyle name="Percent 3 4 4 2 2 4 3" xfId="28825"/>
    <cellStyle name="Percent 3 4 4 2 2 4 4" xfId="28826"/>
    <cellStyle name="Percent 3 4 4 2 2 5" xfId="28827"/>
    <cellStyle name="Percent 3 4 4 2 2 5 2" xfId="28828"/>
    <cellStyle name="Percent 3 4 4 2 2 5 3" xfId="28829"/>
    <cellStyle name="Percent 3 4 4 2 2 5 4" xfId="28830"/>
    <cellStyle name="Percent 3 4 4 2 2 6" xfId="28831"/>
    <cellStyle name="Percent 3 4 4 2 2 7" xfId="28832"/>
    <cellStyle name="Percent 3 4 4 2 2 8" xfId="28833"/>
    <cellStyle name="Percent 3 4 4 2 3" xfId="28834"/>
    <cellStyle name="Percent 3 4 4 2 3 2" xfId="28835"/>
    <cellStyle name="Percent 3 4 4 2 3 2 2" xfId="28836"/>
    <cellStyle name="Percent 3 4 4 2 3 2 2 2" xfId="28837"/>
    <cellStyle name="Percent 3 4 4 2 3 2 2 3" xfId="28838"/>
    <cellStyle name="Percent 3 4 4 2 3 2 2 4" xfId="28839"/>
    <cellStyle name="Percent 3 4 4 2 3 2 3" xfId="28840"/>
    <cellStyle name="Percent 3 4 4 2 3 2 3 2" xfId="28841"/>
    <cellStyle name="Percent 3 4 4 2 3 2 3 3" xfId="28842"/>
    <cellStyle name="Percent 3 4 4 2 3 2 3 4" xfId="28843"/>
    <cellStyle name="Percent 3 4 4 2 3 2 4" xfId="28844"/>
    <cellStyle name="Percent 3 4 4 2 3 2 5" xfId="28845"/>
    <cellStyle name="Percent 3 4 4 2 3 2 6" xfId="28846"/>
    <cellStyle name="Percent 3 4 4 2 3 3" xfId="28847"/>
    <cellStyle name="Percent 3 4 4 2 3 3 2" xfId="28848"/>
    <cellStyle name="Percent 3 4 4 2 3 3 2 2" xfId="28849"/>
    <cellStyle name="Percent 3 4 4 2 3 3 2 3" xfId="28850"/>
    <cellStyle name="Percent 3 4 4 2 3 3 2 4" xfId="28851"/>
    <cellStyle name="Percent 3 4 4 2 3 3 3" xfId="28852"/>
    <cellStyle name="Percent 3 4 4 2 3 3 3 2" xfId="28853"/>
    <cellStyle name="Percent 3 4 4 2 3 3 3 3" xfId="28854"/>
    <cellStyle name="Percent 3 4 4 2 3 3 3 4" xfId="28855"/>
    <cellStyle name="Percent 3 4 4 2 3 3 4" xfId="28856"/>
    <cellStyle name="Percent 3 4 4 2 3 3 5" xfId="28857"/>
    <cellStyle name="Percent 3 4 4 2 3 3 6" xfId="28858"/>
    <cellStyle name="Percent 3 4 4 2 3 4" xfId="28859"/>
    <cellStyle name="Percent 3 4 4 2 3 4 2" xfId="28860"/>
    <cellStyle name="Percent 3 4 4 2 3 4 3" xfId="28861"/>
    <cellStyle name="Percent 3 4 4 2 3 4 4" xfId="28862"/>
    <cellStyle name="Percent 3 4 4 2 3 5" xfId="28863"/>
    <cellStyle name="Percent 3 4 4 2 3 5 2" xfId="28864"/>
    <cellStyle name="Percent 3 4 4 2 3 5 3" xfId="28865"/>
    <cellStyle name="Percent 3 4 4 2 3 5 4" xfId="28866"/>
    <cellStyle name="Percent 3 4 4 2 3 6" xfId="28867"/>
    <cellStyle name="Percent 3 4 4 2 3 7" xfId="28868"/>
    <cellStyle name="Percent 3 4 4 2 3 8" xfId="28869"/>
    <cellStyle name="Percent 3 4 4 2 4" xfId="28870"/>
    <cellStyle name="Percent 3 4 4 2 4 2" xfId="28871"/>
    <cellStyle name="Percent 3 4 4 2 4 2 2" xfId="28872"/>
    <cellStyle name="Percent 3 4 4 2 4 2 3" xfId="28873"/>
    <cellStyle name="Percent 3 4 4 2 4 2 4" xfId="28874"/>
    <cellStyle name="Percent 3 4 4 2 4 3" xfId="28875"/>
    <cellStyle name="Percent 3 4 4 2 4 3 2" xfId="28876"/>
    <cellStyle name="Percent 3 4 4 2 4 3 3" xfId="28877"/>
    <cellStyle name="Percent 3 4 4 2 4 3 4" xfId="28878"/>
    <cellStyle name="Percent 3 4 4 2 4 4" xfId="28879"/>
    <cellStyle name="Percent 3 4 4 2 4 5" xfId="28880"/>
    <cellStyle name="Percent 3 4 4 2 4 6" xfId="28881"/>
    <cellStyle name="Percent 3 4 4 2 5" xfId="28882"/>
    <cellStyle name="Percent 3 4 4 2 5 2" xfId="28883"/>
    <cellStyle name="Percent 3 4 4 2 5 2 2" xfId="28884"/>
    <cellStyle name="Percent 3 4 4 2 5 2 3" xfId="28885"/>
    <cellStyle name="Percent 3 4 4 2 5 2 4" xfId="28886"/>
    <cellStyle name="Percent 3 4 4 2 5 3" xfId="28887"/>
    <cellStyle name="Percent 3 4 4 2 5 3 2" xfId="28888"/>
    <cellStyle name="Percent 3 4 4 2 5 3 3" xfId="28889"/>
    <cellStyle name="Percent 3 4 4 2 5 3 4" xfId="28890"/>
    <cellStyle name="Percent 3 4 4 2 5 4" xfId="28891"/>
    <cellStyle name="Percent 3 4 4 2 5 5" xfId="28892"/>
    <cellStyle name="Percent 3 4 4 2 5 6" xfId="28893"/>
    <cellStyle name="Percent 3 4 4 2 6" xfId="28894"/>
    <cellStyle name="Percent 3 4 4 2 6 2" xfId="28895"/>
    <cellStyle name="Percent 3 4 4 2 6 3" xfId="28896"/>
    <cellStyle name="Percent 3 4 4 2 6 4" xfId="28897"/>
    <cellStyle name="Percent 3 4 4 2 7" xfId="28898"/>
    <cellStyle name="Percent 3 4 4 2 7 2" xfId="28899"/>
    <cellStyle name="Percent 3 4 4 2 7 3" xfId="28900"/>
    <cellStyle name="Percent 3 4 4 2 7 4" xfId="28901"/>
    <cellStyle name="Percent 3 4 4 2 8" xfId="28902"/>
    <cellStyle name="Percent 3 4 4 2 9" xfId="28903"/>
    <cellStyle name="Percent 3 4 4 3" xfId="28904"/>
    <cellStyle name="Percent 3 4 4 3 2" xfId="28905"/>
    <cellStyle name="Percent 3 4 4 3 2 2" xfId="28906"/>
    <cellStyle name="Percent 3 4 4 3 2 2 2" xfId="28907"/>
    <cellStyle name="Percent 3 4 4 3 2 2 3" xfId="28908"/>
    <cellStyle name="Percent 3 4 4 3 2 2 4" xfId="28909"/>
    <cellStyle name="Percent 3 4 4 3 2 3" xfId="28910"/>
    <cellStyle name="Percent 3 4 4 3 2 3 2" xfId="28911"/>
    <cellStyle name="Percent 3 4 4 3 2 3 3" xfId="28912"/>
    <cellStyle name="Percent 3 4 4 3 2 3 4" xfId="28913"/>
    <cellStyle name="Percent 3 4 4 3 2 4" xfId="28914"/>
    <cellStyle name="Percent 3 4 4 3 2 5" xfId="28915"/>
    <cellStyle name="Percent 3 4 4 3 2 6" xfId="28916"/>
    <cellStyle name="Percent 3 4 4 3 3" xfId="28917"/>
    <cellStyle name="Percent 3 4 4 3 3 2" xfId="28918"/>
    <cellStyle name="Percent 3 4 4 3 3 2 2" xfId="28919"/>
    <cellStyle name="Percent 3 4 4 3 3 2 3" xfId="28920"/>
    <cellStyle name="Percent 3 4 4 3 3 2 4" xfId="28921"/>
    <cellStyle name="Percent 3 4 4 3 3 3" xfId="28922"/>
    <cellStyle name="Percent 3 4 4 3 3 3 2" xfId="28923"/>
    <cellStyle name="Percent 3 4 4 3 3 3 3" xfId="28924"/>
    <cellStyle name="Percent 3 4 4 3 3 3 4" xfId="28925"/>
    <cellStyle name="Percent 3 4 4 3 3 4" xfId="28926"/>
    <cellStyle name="Percent 3 4 4 3 3 5" xfId="28927"/>
    <cellStyle name="Percent 3 4 4 3 3 6" xfId="28928"/>
    <cellStyle name="Percent 3 4 4 3 4" xfId="28929"/>
    <cellStyle name="Percent 3 4 4 3 4 2" xfId="28930"/>
    <cellStyle name="Percent 3 4 4 3 4 3" xfId="28931"/>
    <cellStyle name="Percent 3 4 4 3 4 4" xfId="28932"/>
    <cellStyle name="Percent 3 4 4 3 5" xfId="28933"/>
    <cellStyle name="Percent 3 4 4 3 5 2" xfId="28934"/>
    <cellStyle name="Percent 3 4 4 3 5 3" xfId="28935"/>
    <cellStyle name="Percent 3 4 4 3 5 4" xfId="28936"/>
    <cellStyle name="Percent 3 4 4 3 6" xfId="28937"/>
    <cellStyle name="Percent 3 4 4 3 7" xfId="28938"/>
    <cellStyle name="Percent 3 4 4 3 8" xfId="28939"/>
    <cellStyle name="Percent 3 4 4 4" xfId="28940"/>
    <cellStyle name="Percent 3 4 4 4 2" xfId="28941"/>
    <cellStyle name="Percent 3 4 4 4 2 2" xfId="28942"/>
    <cellStyle name="Percent 3 4 4 4 2 2 2" xfId="28943"/>
    <cellStyle name="Percent 3 4 4 4 2 2 3" xfId="28944"/>
    <cellStyle name="Percent 3 4 4 4 2 2 4" xfId="28945"/>
    <cellStyle name="Percent 3 4 4 4 2 3" xfId="28946"/>
    <cellStyle name="Percent 3 4 4 4 2 3 2" xfId="28947"/>
    <cellStyle name="Percent 3 4 4 4 2 3 3" xfId="28948"/>
    <cellStyle name="Percent 3 4 4 4 2 3 4" xfId="28949"/>
    <cellStyle name="Percent 3 4 4 4 2 4" xfId="28950"/>
    <cellStyle name="Percent 3 4 4 4 2 5" xfId="28951"/>
    <cellStyle name="Percent 3 4 4 4 2 6" xfId="28952"/>
    <cellStyle name="Percent 3 4 4 4 3" xfId="28953"/>
    <cellStyle name="Percent 3 4 4 4 3 2" xfId="28954"/>
    <cellStyle name="Percent 3 4 4 4 3 2 2" xfId="28955"/>
    <cellStyle name="Percent 3 4 4 4 3 2 3" xfId="28956"/>
    <cellStyle name="Percent 3 4 4 4 3 2 4" xfId="28957"/>
    <cellStyle name="Percent 3 4 4 4 3 3" xfId="28958"/>
    <cellStyle name="Percent 3 4 4 4 3 3 2" xfId="28959"/>
    <cellStyle name="Percent 3 4 4 4 3 3 3" xfId="28960"/>
    <cellStyle name="Percent 3 4 4 4 3 3 4" xfId="28961"/>
    <cellStyle name="Percent 3 4 4 4 3 4" xfId="28962"/>
    <cellStyle name="Percent 3 4 4 4 3 5" xfId="28963"/>
    <cellStyle name="Percent 3 4 4 4 3 6" xfId="28964"/>
    <cellStyle name="Percent 3 4 4 4 4" xfId="28965"/>
    <cellStyle name="Percent 3 4 4 4 4 2" xfId="28966"/>
    <cellStyle name="Percent 3 4 4 4 4 3" xfId="28967"/>
    <cellStyle name="Percent 3 4 4 4 4 4" xfId="28968"/>
    <cellStyle name="Percent 3 4 4 4 5" xfId="28969"/>
    <cellStyle name="Percent 3 4 4 4 5 2" xfId="28970"/>
    <cellStyle name="Percent 3 4 4 4 5 3" xfId="28971"/>
    <cellStyle name="Percent 3 4 4 4 5 4" xfId="28972"/>
    <cellStyle name="Percent 3 4 4 4 6" xfId="28973"/>
    <cellStyle name="Percent 3 4 4 4 7" xfId="28974"/>
    <cellStyle name="Percent 3 4 4 4 8" xfId="28975"/>
    <cellStyle name="Percent 3 4 4 5" xfId="28976"/>
    <cellStyle name="Percent 3 4 4 5 2" xfId="28977"/>
    <cellStyle name="Percent 3 4 4 5 2 2" xfId="28978"/>
    <cellStyle name="Percent 3 4 4 5 2 2 2" xfId="28979"/>
    <cellStyle name="Percent 3 4 4 5 2 2 3" xfId="28980"/>
    <cellStyle name="Percent 3 4 4 5 2 2 4" xfId="28981"/>
    <cellStyle name="Percent 3 4 4 5 2 3" xfId="28982"/>
    <cellStyle name="Percent 3 4 4 5 2 3 2" xfId="28983"/>
    <cellStyle name="Percent 3 4 4 5 2 3 3" xfId="28984"/>
    <cellStyle name="Percent 3 4 4 5 2 3 4" xfId="28985"/>
    <cellStyle name="Percent 3 4 4 5 2 4" xfId="28986"/>
    <cellStyle name="Percent 3 4 4 5 2 5" xfId="28987"/>
    <cellStyle name="Percent 3 4 4 5 2 6" xfId="28988"/>
    <cellStyle name="Percent 3 4 4 5 3" xfId="28989"/>
    <cellStyle name="Percent 3 4 4 5 3 2" xfId="28990"/>
    <cellStyle name="Percent 3 4 4 5 3 2 2" xfId="28991"/>
    <cellStyle name="Percent 3 4 4 5 3 2 3" xfId="28992"/>
    <cellStyle name="Percent 3 4 4 5 3 2 4" xfId="28993"/>
    <cellStyle name="Percent 3 4 4 5 3 3" xfId="28994"/>
    <cellStyle name="Percent 3 4 4 5 3 3 2" xfId="28995"/>
    <cellStyle name="Percent 3 4 4 5 3 3 3" xfId="28996"/>
    <cellStyle name="Percent 3 4 4 5 3 3 4" xfId="28997"/>
    <cellStyle name="Percent 3 4 4 5 3 4" xfId="28998"/>
    <cellStyle name="Percent 3 4 4 5 3 5" xfId="28999"/>
    <cellStyle name="Percent 3 4 4 5 3 6" xfId="29000"/>
    <cellStyle name="Percent 3 4 4 5 4" xfId="29001"/>
    <cellStyle name="Percent 3 4 4 5 4 2" xfId="29002"/>
    <cellStyle name="Percent 3 4 4 5 4 3" xfId="29003"/>
    <cellStyle name="Percent 3 4 4 5 4 4" xfId="29004"/>
    <cellStyle name="Percent 3 4 4 5 5" xfId="29005"/>
    <cellStyle name="Percent 3 4 4 5 5 2" xfId="29006"/>
    <cellStyle name="Percent 3 4 4 5 5 3" xfId="29007"/>
    <cellStyle name="Percent 3 4 4 5 5 4" xfId="29008"/>
    <cellStyle name="Percent 3 4 4 5 6" xfId="29009"/>
    <cellStyle name="Percent 3 4 4 5 7" xfId="29010"/>
    <cellStyle name="Percent 3 4 4 5 8" xfId="29011"/>
    <cellStyle name="Percent 3 4 4 6" xfId="29012"/>
    <cellStyle name="Percent 3 4 4 6 2" xfId="29013"/>
    <cellStyle name="Percent 3 4 4 6 2 2" xfId="29014"/>
    <cellStyle name="Percent 3 4 4 6 2 3" xfId="29015"/>
    <cellStyle name="Percent 3 4 4 6 2 4" xfId="29016"/>
    <cellStyle name="Percent 3 4 4 6 3" xfId="29017"/>
    <cellStyle name="Percent 3 4 4 6 3 2" xfId="29018"/>
    <cellStyle name="Percent 3 4 4 6 3 3" xfId="29019"/>
    <cellStyle name="Percent 3 4 4 6 3 4" xfId="29020"/>
    <cellStyle name="Percent 3 4 4 6 4" xfId="29021"/>
    <cellStyle name="Percent 3 4 4 6 5" xfId="29022"/>
    <cellStyle name="Percent 3 4 4 6 6" xfId="29023"/>
    <cellStyle name="Percent 3 4 4 7" xfId="29024"/>
    <cellStyle name="Percent 3 4 4 7 2" xfId="29025"/>
    <cellStyle name="Percent 3 4 4 7 2 2" xfId="29026"/>
    <cellStyle name="Percent 3 4 4 7 2 3" xfId="29027"/>
    <cellStyle name="Percent 3 4 4 7 2 4" xfId="29028"/>
    <cellStyle name="Percent 3 4 4 7 3" xfId="29029"/>
    <cellStyle name="Percent 3 4 4 7 3 2" xfId="29030"/>
    <cellStyle name="Percent 3 4 4 7 3 3" xfId="29031"/>
    <cellStyle name="Percent 3 4 4 7 3 4" xfId="29032"/>
    <cellStyle name="Percent 3 4 4 7 4" xfId="29033"/>
    <cellStyle name="Percent 3 4 4 7 5" xfId="29034"/>
    <cellStyle name="Percent 3 4 4 7 6" xfId="29035"/>
    <cellStyle name="Percent 3 4 4 8" xfId="29036"/>
    <cellStyle name="Percent 3 4 4 8 2" xfId="29037"/>
    <cellStyle name="Percent 3 4 4 8 3" xfId="29038"/>
    <cellStyle name="Percent 3 4 4 8 4" xfId="29039"/>
    <cellStyle name="Percent 3 4 4 9" xfId="29040"/>
    <cellStyle name="Percent 3 4 4 9 2" xfId="29041"/>
    <cellStyle name="Percent 3 4 4 9 3" xfId="29042"/>
    <cellStyle name="Percent 3 4 4 9 4" xfId="29043"/>
    <cellStyle name="Percent 3 4 5" xfId="29044"/>
    <cellStyle name="Percent 3 4 5 10" xfId="29045"/>
    <cellStyle name="Percent 3 4 5 2" xfId="29046"/>
    <cellStyle name="Percent 3 4 5 2 2" xfId="29047"/>
    <cellStyle name="Percent 3 4 5 2 2 2" xfId="29048"/>
    <cellStyle name="Percent 3 4 5 2 2 2 2" xfId="29049"/>
    <cellStyle name="Percent 3 4 5 2 2 2 3" xfId="29050"/>
    <cellStyle name="Percent 3 4 5 2 2 2 4" xfId="29051"/>
    <cellStyle name="Percent 3 4 5 2 2 3" xfId="29052"/>
    <cellStyle name="Percent 3 4 5 2 2 3 2" xfId="29053"/>
    <cellStyle name="Percent 3 4 5 2 2 3 3" xfId="29054"/>
    <cellStyle name="Percent 3 4 5 2 2 3 4" xfId="29055"/>
    <cellStyle name="Percent 3 4 5 2 2 4" xfId="29056"/>
    <cellStyle name="Percent 3 4 5 2 2 5" xfId="29057"/>
    <cellStyle name="Percent 3 4 5 2 2 6" xfId="29058"/>
    <cellStyle name="Percent 3 4 5 2 3" xfId="29059"/>
    <cellStyle name="Percent 3 4 5 2 3 2" xfId="29060"/>
    <cellStyle name="Percent 3 4 5 2 3 2 2" xfId="29061"/>
    <cellStyle name="Percent 3 4 5 2 3 2 3" xfId="29062"/>
    <cellStyle name="Percent 3 4 5 2 3 2 4" xfId="29063"/>
    <cellStyle name="Percent 3 4 5 2 3 3" xfId="29064"/>
    <cellStyle name="Percent 3 4 5 2 3 3 2" xfId="29065"/>
    <cellStyle name="Percent 3 4 5 2 3 3 3" xfId="29066"/>
    <cellStyle name="Percent 3 4 5 2 3 3 4" xfId="29067"/>
    <cellStyle name="Percent 3 4 5 2 3 4" xfId="29068"/>
    <cellStyle name="Percent 3 4 5 2 3 5" xfId="29069"/>
    <cellStyle name="Percent 3 4 5 2 3 6" xfId="29070"/>
    <cellStyle name="Percent 3 4 5 2 4" xfId="29071"/>
    <cellStyle name="Percent 3 4 5 2 4 2" xfId="29072"/>
    <cellStyle name="Percent 3 4 5 2 4 3" xfId="29073"/>
    <cellStyle name="Percent 3 4 5 2 4 4" xfId="29074"/>
    <cellStyle name="Percent 3 4 5 2 5" xfId="29075"/>
    <cellStyle name="Percent 3 4 5 2 5 2" xfId="29076"/>
    <cellStyle name="Percent 3 4 5 2 5 3" xfId="29077"/>
    <cellStyle name="Percent 3 4 5 2 5 4" xfId="29078"/>
    <cellStyle name="Percent 3 4 5 2 6" xfId="29079"/>
    <cellStyle name="Percent 3 4 5 2 7" xfId="29080"/>
    <cellStyle name="Percent 3 4 5 2 8" xfId="29081"/>
    <cellStyle name="Percent 3 4 5 3" xfId="29082"/>
    <cellStyle name="Percent 3 4 5 3 2" xfId="29083"/>
    <cellStyle name="Percent 3 4 5 3 2 2" xfId="29084"/>
    <cellStyle name="Percent 3 4 5 3 2 2 2" xfId="29085"/>
    <cellStyle name="Percent 3 4 5 3 2 2 3" xfId="29086"/>
    <cellStyle name="Percent 3 4 5 3 2 2 4" xfId="29087"/>
    <cellStyle name="Percent 3 4 5 3 2 3" xfId="29088"/>
    <cellStyle name="Percent 3 4 5 3 2 3 2" xfId="29089"/>
    <cellStyle name="Percent 3 4 5 3 2 3 3" xfId="29090"/>
    <cellStyle name="Percent 3 4 5 3 2 3 4" xfId="29091"/>
    <cellStyle name="Percent 3 4 5 3 2 4" xfId="29092"/>
    <cellStyle name="Percent 3 4 5 3 2 5" xfId="29093"/>
    <cellStyle name="Percent 3 4 5 3 2 6" xfId="29094"/>
    <cellStyle name="Percent 3 4 5 3 3" xfId="29095"/>
    <cellStyle name="Percent 3 4 5 3 3 2" xfId="29096"/>
    <cellStyle name="Percent 3 4 5 3 3 2 2" xfId="29097"/>
    <cellStyle name="Percent 3 4 5 3 3 2 3" xfId="29098"/>
    <cellStyle name="Percent 3 4 5 3 3 2 4" xfId="29099"/>
    <cellStyle name="Percent 3 4 5 3 3 3" xfId="29100"/>
    <cellStyle name="Percent 3 4 5 3 3 3 2" xfId="29101"/>
    <cellStyle name="Percent 3 4 5 3 3 3 3" xfId="29102"/>
    <cellStyle name="Percent 3 4 5 3 3 3 4" xfId="29103"/>
    <cellStyle name="Percent 3 4 5 3 3 4" xfId="29104"/>
    <cellStyle name="Percent 3 4 5 3 3 5" xfId="29105"/>
    <cellStyle name="Percent 3 4 5 3 3 6" xfId="29106"/>
    <cellStyle name="Percent 3 4 5 3 4" xfId="29107"/>
    <cellStyle name="Percent 3 4 5 3 4 2" xfId="29108"/>
    <cellStyle name="Percent 3 4 5 3 4 3" xfId="29109"/>
    <cellStyle name="Percent 3 4 5 3 4 4" xfId="29110"/>
    <cellStyle name="Percent 3 4 5 3 5" xfId="29111"/>
    <cellStyle name="Percent 3 4 5 3 5 2" xfId="29112"/>
    <cellStyle name="Percent 3 4 5 3 5 3" xfId="29113"/>
    <cellStyle name="Percent 3 4 5 3 5 4" xfId="29114"/>
    <cellStyle name="Percent 3 4 5 3 6" xfId="29115"/>
    <cellStyle name="Percent 3 4 5 3 7" xfId="29116"/>
    <cellStyle name="Percent 3 4 5 3 8" xfId="29117"/>
    <cellStyle name="Percent 3 4 5 4" xfId="29118"/>
    <cellStyle name="Percent 3 4 5 4 2" xfId="29119"/>
    <cellStyle name="Percent 3 4 5 4 2 2" xfId="29120"/>
    <cellStyle name="Percent 3 4 5 4 2 3" xfId="29121"/>
    <cellStyle name="Percent 3 4 5 4 2 4" xfId="29122"/>
    <cellStyle name="Percent 3 4 5 4 3" xfId="29123"/>
    <cellStyle name="Percent 3 4 5 4 3 2" xfId="29124"/>
    <cellStyle name="Percent 3 4 5 4 3 3" xfId="29125"/>
    <cellStyle name="Percent 3 4 5 4 3 4" xfId="29126"/>
    <cellStyle name="Percent 3 4 5 4 4" xfId="29127"/>
    <cellStyle name="Percent 3 4 5 4 5" xfId="29128"/>
    <cellStyle name="Percent 3 4 5 4 6" xfId="29129"/>
    <cellStyle name="Percent 3 4 5 5" xfId="29130"/>
    <cellStyle name="Percent 3 4 5 5 2" xfId="29131"/>
    <cellStyle name="Percent 3 4 5 5 2 2" xfId="29132"/>
    <cellStyle name="Percent 3 4 5 5 2 3" xfId="29133"/>
    <cellStyle name="Percent 3 4 5 5 2 4" xfId="29134"/>
    <cellStyle name="Percent 3 4 5 5 3" xfId="29135"/>
    <cellStyle name="Percent 3 4 5 5 3 2" xfId="29136"/>
    <cellStyle name="Percent 3 4 5 5 3 3" xfId="29137"/>
    <cellStyle name="Percent 3 4 5 5 3 4" xfId="29138"/>
    <cellStyle name="Percent 3 4 5 5 4" xfId="29139"/>
    <cellStyle name="Percent 3 4 5 5 5" xfId="29140"/>
    <cellStyle name="Percent 3 4 5 5 6" xfId="29141"/>
    <cellStyle name="Percent 3 4 5 6" xfId="29142"/>
    <cellStyle name="Percent 3 4 5 6 2" xfId="29143"/>
    <cellStyle name="Percent 3 4 5 6 3" xfId="29144"/>
    <cellStyle name="Percent 3 4 5 6 4" xfId="29145"/>
    <cellStyle name="Percent 3 4 5 7" xfId="29146"/>
    <cellStyle name="Percent 3 4 5 7 2" xfId="29147"/>
    <cellStyle name="Percent 3 4 5 7 3" xfId="29148"/>
    <cellStyle name="Percent 3 4 5 7 4" xfId="29149"/>
    <cellStyle name="Percent 3 4 5 8" xfId="29150"/>
    <cellStyle name="Percent 3 4 5 9" xfId="29151"/>
    <cellStyle name="Percent 3 4 6" xfId="29152"/>
    <cellStyle name="Percent 3 4 6 2" xfId="29153"/>
    <cellStyle name="Percent 3 4 6 2 2" xfId="29154"/>
    <cellStyle name="Percent 3 4 6 2 2 2" xfId="29155"/>
    <cellStyle name="Percent 3 4 6 2 2 3" xfId="29156"/>
    <cellStyle name="Percent 3 4 6 2 2 4" xfId="29157"/>
    <cellStyle name="Percent 3 4 6 2 3" xfId="29158"/>
    <cellStyle name="Percent 3 4 6 2 3 2" xfId="29159"/>
    <cellStyle name="Percent 3 4 6 2 3 3" xfId="29160"/>
    <cellStyle name="Percent 3 4 6 2 3 4" xfId="29161"/>
    <cellStyle name="Percent 3 4 6 2 4" xfId="29162"/>
    <cellStyle name="Percent 3 4 6 2 5" xfId="29163"/>
    <cellStyle name="Percent 3 4 6 2 6" xfId="29164"/>
    <cellStyle name="Percent 3 4 6 3" xfId="29165"/>
    <cellStyle name="Percent 3 4 6 3 2" xfId="29166"/>
    <cellStyle name="Percent 3 4 6 3 2 2" xfId="29167"/>
    <cellStyle name="Percent 3 4 6 3 2 3" xfId="29168"/>
    <cellStyle name="Percent 3 4 6 3 2 4" xfId="29169"/>
    <cellStyle name="Percent 3 4 6 3 3" xfId="29170"/>
    <cellStyle name="Percent 3 4 6 3 3 2" xfId="29171"/>
    <cellStyle name="Percent 3 4 6 3 3 3" xfId="29172"/>
    <cellStyle name="Percent 3 4 6 3 3 4" xfId="29173"/>
    <cellStyle name="Percent 3 4 6 3 4" xfId="29174"/>
    <cellStyle name="Percent 3 4 6 3 5" xfId="29175"/>
    <cellStyle name="Percent 3 4 6 3 6" xfId="29176"/>
    <cellStyle name="Percent 3 4 6 4" xfId="29177"/>
    <cellStyle name="Percent 3 4 6 4 2" xfId="29178"/>
    <cellStyle name="Percent 3 4 6 4 3" xfId="29179"/>
    <cellStyle name="Percent 3 4 6 4 4" xfId="29180"/>
    <cellStyle name="Percent 3 4 6 5" xfId="29181"/>
    <cellStyle name="Percent 3 4 6 5 2" xfId="29182"/>
    <cellStyle name="Percent 3 4 6 5 3" xfId="29183"/>
    <cellStyle name="Percent 3 4 6 5 4" xfId="29184"/>
    <cellStyle name="Percent 3 4 6 6" xfId="29185"/>
    <cellStyle name="Percent 3 4 6 7" xfId="29186"/>
    <cellStyle name="Percent 3 4 6 8" xfId="29187"/>
    <cellStyle name="Percent 3 4 7" xfId="29188"/>
    <cellStyle name="Percent 3 4 7 2" xfId="29189"/>
    <cellStyle name="Percent 3 4 7 2 2" xfId="29190"/>
    <cellStyle name="Percent 3 4 7 2 2 2" xfId="29191"/>
    <cellStyle name="Percent 3 4 7 2 2 3" xfId="29192"/>
    <cellStyle name="Percent 3 4 7 2 2 4" xfId="29193"/>
    <cellStyle name="Percent 3 4 7 2 3" xfId="29194"/>
    <cellStyle name="Percent 3 4 7 2 3 2" xfId="29195"/>
    <cellStyle name="Percent 3 4 7 2 3 3" xfId="29196"/>
    <cellStyle name="Percent 3 4 7 2 3 4" xfId="29197"/>
    <cellStyle name="Percent 3 4 7 2 4" xfId="29198"/>
    <cellStyle name="Percent 3 4 7 2 5" xfId="29199"/>
    <cellStyle name="Percent 3 4 7 2 6" xfId="29200"/>
    <cellStyle name="Percent 3 4 7 3" xfId="29201"/>
    <cellStyle name="Percent 3 4 7 3 2" xfId="29202"/>
    <cellStyle name="Percent 3 4 7 3 2 2" xfId="29203"/>
    <cellStyle name="Percent 3 4 7 3 2 3" xfId="29204"/>
    <cellStyle name="Percent 3 4 7 3 2 4" xfId="29205"/>
    <cellStyle name="Percent 3 4 7 3 3" xfId="29206"/>
    <cellStyle name="Percent 3 4 7 3 3 2" xfId="29207"/>
    <cellStyle name="Percent 3 4 7 3 3 3" xfId="29208"/>
    <cellStyle name="Percent 3 4 7 3 3 4" xfId="29209"/>
    <cellStyle name="Percent 3 4 7 3 4" xfId="29210"/>
    <cellStyle name="Percent 3 4 7 3 5" xfId="29211"/>
    <cellStyle name="Percent 3 4 7 3 6" xfId="29212"/>
    <cellStyle name="Percent 3 4 7 4" xfId="29213"/>
    <cellStyle name="Percent 3 4 7 4 2" xfId="29214"/>
    <cellStyle name="Percent 3 4 7 4 3" xfId="29215"/>
    <cellStyle name="Percent 3 4 7 4 4" xfId="29216"/>
    <cellStyle name="Percent 3 4 7 5" xfId="29217"/>
    <cellStyle name="Percent 3 4 7 5 2" xfId="29218"/>
    <cellStyle name="Percent 3 4 7 5 3" xfId="29219"/>
    <cellStyle name="Percent 3 4 7 5 4" xfId="29220"/>
    <cellStyle name="Percent 3 4 7 6" xfId="29221"/>
    <cellStyle name="Percent 3 4 7 7" xfId="29222"/>
    <cellStyle name="Percent 3 4 7 8" xfId="29223"/>
    <cellStyle name="Percent 3 4 8" xfId="29224"/>
    <cellStyle name="Percent 3 4 8 2" xfId="29225"/>
    <cellStyle name="Percent 3 4 8 2 2" xfId="29226"/>
    <cellStyle name="Percent 3 4 8 2 2 2" xfId="29227"/>
    <cellStyle name="Percent 3 4 8 2 2 3" xfId="29228"/>
    <cellStyle name="Percent 3 4 8 2 2 4" xfId="29229"/>
    <cellStyle name="Percent 3 4 8 2 3" xfId="29230"/>
    <cellStyle name="Percent 3 4 8 2 3 2" xfId="29231"/>
    <cellStyle name="Percent 3 4 8 2 3 3" xfId="29232"/>
    <cellStyle name="Percent 3 4 8 2 3 4" xfId="29233"/>
    <cellStyle name="Percent 3 4 8 2 4" xfId="29234"/>
    <cellStyle name="Percent 3 4 8 2 5" xfId="29235"/>
    <cellStyle name="Percent 3 4 8 2 6" xfId="29236"/>
    <cellStyle name="Percent 3 4 8 3" xfId="29237"/>
    <cellStyle name="Percent 3 4 8 3 2" xfId="29238"/>
    <cellStyle name="Percent 3 4 8 3 2 2" xfId="29239"/>
    <cellStyle name="Percent 3 4 8 3 2 3" xfId="29240"/>
    <cellStyle name="Percent 3 4 8 3 2 4" xfId="29241"/>
    <cellStyle name="Percent 3 4 8 3 3" xfId="29242"/>
    <cellStyle name="Percent 3 4 8 3 3 2" xfId="29243"/>
    <cellStyle name="Percent 3 4 8 3 3 3" xfId="29244"/>
    <cellStyle name="Percent 3 4 8 3 3 4" xfId="29245"/>
    <cellStyle name="Percent 3 4 8 3 4" xfId="29246"/>
    <cellStyle name="Percent 3 4 8 3 5" xfId="29247"/>
    <cellStyle name="Percent 3 4 8 3 6" xfId="29248"/>
    <cellStyle name="Percent 3 4 8 4" xfId="29249"/>
    <cellStyle name="Percent 3 4 8 4 2" xfId="29250"/>
    <cellStyle name="Percent 3 4 8 4 3" xfId="29251"/>
    <cellStyle name="Percent 3 4 8 4 4" xfId="29252"/>
    <cellStyle name="Percent 3 4 8 5" xfId="29253"/>
    <cellStyle name="Percent 3 4 8 5 2" xfId="29254"/>
    <cellStyle name="Percent 3 4 8 5 3" xfId="29255"/>
    <cellStyle name="Percent 3 4 8 5 4" xfId="29256"/>
    <cellStyle name="Percent 3 4 8 6" xfId="29257"/>
    <cellStyle name="Percent 3 4 8 7" xfId="29258"/>
    <cellStyle name="Percent 3 4 8 8" xfId="29259"/>
    <cellStyle name="Percent 3 4 9" xfId="29260"/>
    <cellStyle name="Percent 3 4 9 2" xfId="29261"/>
    <cellStyle name="Percent 3 4 9 2 2" xfId="29262"/>
    <cellStyle name="Percent 3 4 9 2 3" xfId="29263"/>
    <cellStyle name="Percent 3 4 9 2 4" xfId="29264"/>
    <cellStyle name="Percent 3 4 9 3" xfId="29265"/>
    <cellStyle name="Percent 3 4 9 3 2" xfId="29266"/>
    <cellStyle name="Percent 3 4 9 3 3" xfId="29267"/>
    <cellStyle name="Percent 3 4 9 3 4" xfId="29268"/>
    <cellStyle name="Percent 3 4 9 4" xfId="29269"/>
    <cellStyle name="Percent 3 4 9 5" xfId="29270"/>
    <cellStyle name="Percent 3 4 9 6" xfId="29271"/>
    <cellStyle name="Percent 3 5" xfId="29272"/>
    <cellStyle name="Percent 3 5 10" xfId="29273"/>
    <cellStyle name="Percent 3 5 10 2" xfId="29274"/>
    <cellStyle name="Percent 3 5 10 3" xfId="29275"/>
    <cellStyle name="Percent 3 5 10 4" xfId="29276"/>
    <cellStyle name="Percent 3 5 11" xfId="29277"/>
    <cellStyle name="Percent 3 5 11 2" xfId="29278"/>
    <cellStyle name="Percent 3 5 11 3" xfId="29279"/>
    <cellStyle name="Percent 3 5 11 4" xfId="29280"/>
    <cellStyle name="Percent 3 5 12" xfId="29281"/>
    <cellStyle name="Percent 3 5 12 2" xfId="29282"/>
    <cellStyle name="Percent 3 5 12 3" xfId="29283"/>
    <cellStyle name="Percent 3 5 12 4" xfId="29284"/>
    <cellStyle name="Percent 3 5 13" xfId="29285"/>
    <cellStyle name="Percent 3 5 14" xfId="29286"/>
    <cellStyle name="Percent 3 5 15" xfId="29287"/>
    <cellStyle name="Percent 3 5 16" xfId="29288"/>
    <cellStyle name="Percent 3 5 17" xfId="29289"/>
    <cellStyle name="Percent 3 5 2" xfId="29290"/>
    <cellStyle name="Percent 3 5 2 10" xfId="29291"/>
    <cellStyle name="Percent 3 5 2 10 2" xfId="29292"/>
    <cellStyle name="Percent 3 5 2 10 3" xfId="29293"/>
    <cellStyle name="Percent 3 5 2 10 4" xfId="29294"/>
    <cellStyle name="Percent 3 5 2 11" xfId="29295"/>
    <cellStyle name="Percent 3 5 2 12" xfId="29296"/>
    <cellStyle name="Percent 3 5 2 13" xfId="29297"/>
    <cellStyle name="Percent 3 5 2 2" xfId="29298"/>
    <cellStyle name="Percent 3 5 2 2 10" xfId="29299"/>
    <cellStyle name="Percent 3 5 2 2 11" xfId="29300"/>
    <cellStyle name="Percent 3 5 2 2 12" xfId="29301"/>
    <cellStyle name="Percent 3 5 2 2 2" xfId="29302"/>
    <cellStyle name="Percent 3 5 2 2 2 10" xfId="29303"/>
    <cellStyle name="Percent 3 5 2 2 2 2" xfId="29304"/>
    <cellStyle name="Percent 3 5 2 2 2 2 2" xfId="29305"/>
    <cellStyle name="Percent 3 5 2 2 2 2 2 2" xfId="29306"/>
    <cellStyle name="Percent 3 5 2 2 2 2 2 2 2" xfId="29307"/>
    <cellStyle name="Percent 3 5 2 2 2 2 2 2 3" xfId="29308"/>
    <cellStyle name="Percent 3 5 2 2 2 2 2 2 4" xfId="29309"/>
    <cellStyle name="Percent 3 5 2 2 2 2 2 3" xfId="29310"/>
    <cellStyle name="Percent 3 5 2 2 2 2 2 3 2" xfId="29311"/>
    <cellStyle name="Percent 3 5 2 2 2 2 2 3 3" xfId="29312"/>
    <cellStyle name="Percent 3 5 2 2 2 2 2 3 4" xfId="29313"/>
    <cellStyle name="Percent 3 5 2 2 2 2 2 4" xfId="29314"/>
    <cellStyle name="Percent 3 5 2 2 2 2 2 5" xfId="29315"/>
    <cellStyle name="Percent 3 5 2 2 2 2 2 6" xfId="29316"/>
    <cellStyle name="Percent 3 5 2 2 2 2 3" xfId="29317"/>
    <cellStyle name="Percent 3 5 2 2 2 2 3 2" xfId="29318"/>
    <cellStyle name="Percent 3 5 2 2 2 2 3 2 2" xfId="29319"/>
    <cellStyle name="Percent 3 5 2 2 2 2 3 2 3" xfId="29320"/>
    <cellStyle name="Percent 3 5 2 2 2 2 3 2 4" xfId="29321"/>
    <cellStyle name="Percent 3 5 2 2 2 2 3 3" xfId="29322"/>
    <cellStyle name="Percent 3 5 2 2 2 2 3 3 2" xfId="29323"/>
    <cellStyle name="Percent 3 5 2 2 2 2 3 3 3" xfId="29324"/>
    <cellStyle name="Percent 3 5 2 2 2 2 3 3 4" xfId="29325"/>
    <cellStyle name="Percent 3 5 2 2 2 2 3 4" xfId="29326"/>
    <cellStyle name="Percent 3 5 2 2 2 2 3 5" xfId="29327"/>
    <cellStyle name="Percent 3 5 2 2 2 2 3 6" xfId="29328"/>
    <cellStyle name="Percent 3 5 2 2 2 2 4" xfId="29329"/>
    <cellStyle name="Percent 3 5 2 2 2 2 4 2" xfId="29330"/>
    <cellStyle name="Percent 3 5 2 2 2 2 4 3" xfId="29331"/>
    <cellStyle name="Percent 3 5 2 2 2 2 4 4" xfId="29332"/>
    <cellStyle name="Percent 3 5 2 2 2 2 5" xfId="29333"/>
    <cellStyle name="Percent 3 5 2 2 2 2 5 2" xfId="29334"/>
    <cellStyle name="Percent 3 5 2 2 2 2 5 3" xfId="29335"/>
    <cellStyle name="Percent 3 5 2 2 2 2 5 4" xfId="29336"/>
    <cellStyle name="Percent 3 5 2 2 2 2 6" xfId="29337"/>
    <cellStyle name="Percent 3 5 2 2 2 2 7" xfId="29338"/>
    <cellStyle name="Percent 3 5 2 2 2 2 8" xfId="29339"/>
    <cellStyle name="Percent 3 5 2 2 2 3" xfId="29340"/>
    <cellStyle name="Percent 3 5 2 2 2 3 2" xfId="29341"/>
    <cellStyle name="Percent 3 5 2 2 2 3 2 2" xfId="29342"/>
    <cellStyle name="Percent 3 5 2 2 2 3 2 2 2" xfId="29343"/>
    <cellStyle name="Percent 3 5 2 2 2 3 2 2 3" xfId="29344"/>
    <cellStyle name="Percent 3 5 2 2 2 3 2 2 4" xfId="29345"/>
    <cellStyle name="Percent 3 5 2 2 2 3 2 3" xfId="29346"/>
    <cellStyle name="Percent 3 5 2 2 2 3 2 3 2" xfId="29347"/>
    <cellStyle name="Percent 3 5 2 2 2 3 2 3 3" xfId="29348"/>
    <cellStyle name="Percent 3 5 2 2 2 3 2 3 4" xfId="29349"/>
    <cellStyle name="Percent 3 5 2 2 2 3 2 4" xfId="29350"/>
    <cellStyle name="Percent 3 5 2 2 2 3 2 5" xfId="29351"/>
    <cellStyle name="Percent 3 5 2 2 2 3 2 6" xfId="29352"/>
    <cellStyle name="Percent 3 5 2 2 2 3 3" xfId="29353"/>
    <cellStyle name="Percent 3 5 2 2 2 3 3 2" xfId="29354"/>
    <cellStyle name="Percent 3 5 2 2 2 3 3 2 2" xfId="29355"/>
    <cellStyle name="Percent 3 5 2 2 2 3 3 2 3" xfId="29356"/>
    <cellStyle name="Percent 3 5 2 2 2 3 3 2 4" xfId="29357"/>
    <cellStyle name="Percent 3 5 2 2 2 3 3 3" xfId="29358"/>
    <cellStyle name="Percent 3 5 2 2 2 3 3 3 2" xfId="29359"/>
    <cellStyle name="Percent 3 5 2 2 2 3 3 3 3" xfId="29360"/>
    <cellStyle name="Percent 3 5 2 2 2 3 3 3 4" xfId="29361"/>
    <cellStyle name="Percent 3 5 2 2 2 3 3 4" xfId="29362"/>
    <cellStyle name="Percent 3 5 2 2 2 3 3 5" xfId="29363"/>
    <cellStyle name="Percent 3 5 2 2 2 3 3 6" xfId="29364"/>
    <cellStyle name="Percent 3 5 2 2 2 3 4" xfId="29365"/>
    <cellStyle name="Percent 3 5 2 2 2 3 4 2" xfId="29366"/>
    <cellStyle name="Percent 3 5 2 2 2 3 4 3" xfId="29367"/>
    <cellStyle name="Percent 3 5 2 2 2 3 4 4" xfId="29368"/>
    <cellStyle name="Percent 3 5 2 2 2 3 5" xfId="29369"/>
    <cellStyle name="Percent 3 5 2 2 2 3 5 2" xfId="29370"/>
    <cellStyle name="Percent 3 5 2 2 2 3 5 3" xfId="29371"/>
    <cellStyle name="Percent 3 5 2 2 2 3 5 4" xfId="29372"/>
    <cellStyle name="Percent 3 5 2 2 2 3 6" xfId="29373"/>
    <cellStyle name="Percent 3 5 2 2 2 3 7" xfId="29374"/>
    <cellStyle name="Percent 3 5 2 2 2 3 8" xfId="29375"/>
    <cellStyle name="Percent 3 5 2 2 2 4" xfId="29376"/>
    <cellStyle name="Percent 3 5 2 2 2 4 2" xfId="29377"/>
    <cellStyle name="Percent 3 5 2 2 2 4 2 2" xfId="29378"/>
    <cellStyle name="Percent 3 5 2 2 2 4 2 3" xfId="29379"/>
    <cellStyle name="Percent 3 5 2 2 2 4 2 4" xfId="29380"/>
    <cellStyle name="Percent 3 5 2 2 2 4 3" xfId="29381"/>
    <cellStyle name="Percent 3 5 2 2 2 4 3 2" xfId="29382"/>
    <cellStyle name="Percent 3 5 2 2 2 4 3 3" xfId="29383"/>
    <cellStyle name="Percent 3 5 2 2 2 4 3 4" xfId="29384"/>
    <cellStyle name="Percent 3 5 2 2 2 4 4" xfId="29385"/>
    <cellStyle name="Percent 3 5 2 2 2 4 5" xfId="29386"/>
    <cellStyle name="Percent 3 5 2 2 2 4 6" xfId="29387"/>
    <cellStyle name="Percent 3 5 2 2 2 5" xfId="29388"/>
    <cellStyle name="Percent 3 5 2 2 2 5 2" xfId="29389"/>
    <cellStyle name="Percent 3 5 2 2 2 5 2 2" xfId="29390"/>
    <cellStyle name="Percent 3 5 2 2 2 5 2 3" xfId="29391"/>
    <cellStyle name="Percent 3 5 2 2 2 5 2 4" xfId="29392"/>
    <cellStyle name="Percent 3 5 2 2 2 5 3" xfId="29393"/>
    <cellStyle name="Percent 3 5 2 2 2 5 3 2" xfId="29394"/>
    <cellStyle name="Percent 3 5 2 2 2 5 3 3" xfId="29395"/>
    <cellStyle name="Percent 3 5 2 2 2 5 3 4" xfId="29396"/>
    <cellStyle name="Percent 3 5 2 2 2 5 4" xfId="29397"/>
    <cellStyle name="Percent 3 5 2 2 2 5 5" xfId="29398"/>
    <cellStyle name="Percent 3 5 2 2 2 5 6" xfId="29399"/>
    <cellStyle name="Percent 3 5 2 2 2 6" xfId="29400"/>
    <cellStyle name="Percent 3 5 2 2 2 6 2" xfId="29401"/>
    <cellStyle name="Percent 3 5 2 2 2 6 3" xfId="29402"/>
    <cellStyle name="Percent 3 5 2 2 2 6 4" xfId="29403"/>
    <cellStyle name="Percent 3 5 2 2 2 7" xfId="29404"/>
    <cellStyle name="Percent 3 5 2 2 2 7 2" xfId="29405"/>
    <cellStyle name="Percent 3 5 2 2 2 7 3" xfId="29406"/>
    <cellStyle name="Percent 3 5 2 2 2 7 4" xfId="29407"/>
    <cellStyle name="Percent 3 5 2 2 2 8" xfId="29408"/>
    <cellStyle name="Percent 3 5 2 2 2 9" xfId="29409"/>
    <cellStyle name="Percent 3 5 2 2 3" xfId="29410"/>
    <cellStyle name="Percent 3 5 2 2 3 2" xfId="29411"/>
    <cellStyle name="Percent 3 5 2 2 3 2 2" xfId="29412"/>
    <cellStyle name="Percent 3 5 2 2 3 2 2 2" xfId="29413"/>
    <cellStyle name="Percent 3 5 2 2 3 2 2 3" xfId="29414"/>
    <cellStyle name="Percent 3 5 2 2 3 2 2 4" xfId="29415"/>
    <cellStyle name="Percent 3 5 2 2 3 2 3" xfId="29416"/>
    <cellStyle name="Percent 3 5 2 2 3 2 3 2" xfId="29417"/>
    <cellStyle name="Percent 3 5 2 2 3 2 3 3" xfId="29418"/>
    <cellStyle name="Percent 3 5 2 2 3 2 3 4" xfId="29419"/>
    <cellStyle name="Percent 3 5 2 2 3 2 4" xfId="29420"/>
    <cellStyle name="Percent 3 5 2 2 3 2 5" xfId="29421"/>
    <cellStyle name="Percent 3 5 2 2 3 2 6" xfId="29422"/>
    <cellStyle name="Percent 3 5 2 2 3 3" xfId="29423"/>
    <cellStyle name="Percent 3 5 2 2 3 3 2" xfId="29424"/>
    <cellStyle name="Percent 3 5 2 2 3 3 2 2" xfId="29425"/>
    <cellStyle name="Percent 3 5 2 2 3 3 2 3" xfId="29426"/>
    <cellStyle name="Percent 3 5 2 2 3 3 2 4" xfId="29427"/>
    <cellStyle name="Percent 3 5 2 2 3 3 3" xfId="29428"/>
    <cellStyle name="Percent 3 5 2 2 3 3 3 2" xfId="29429"/>
    <cellStyle name="Percent 3 5 2 2 3 3 3 3" xfId="29430"/>
    <cellStyle name="Percent 3 5 2 2 3 3 3 4" xfId="29431"/>
    <cellStyle name="Percent 3 5 2 2 3 3 4" xfId="29432"/>
    <cellStyle name="Percent 3 5 2 2 3 3 5" xfId="29433"/>
    <cellStyle name="Percent 3 5 2 2 3 3 6" xfId="29434"/>
    <cellStyle name="Percent 3 5 2 2 3 4" xfId="29435"/>
    <cellStyle name="Percent 3 5 2 2 3 4 2" xfId="29436"/>
    <cellStyle name="Percent 3 5 2 2 3 4 3" xfId="29437"/>
    <cellStyle name="Percent 3 5 2 2 3 4 4" xfId="29438"/>
    <cellStyle name="Percent 3 5 2 2 3 5" xfId="29439"/>
    <cellStyle name="Percent 3 5 2 2 3 5 2" xfId="29440"/>
    <cellStyle name="Percent 3 5 2 2 3 5 3" xfId="29441"/>
    <cellStyle name="Percent 3 5 2 2 3 5 4" xfId="29442"/>
    <cellStyle name="Percent 3 5 2 2 3 6" xfId="29443"/>
    <cellStyle name="Percent 3 5 2 2 3 7" xfId="29444"/>
    <cellStyle name="Percent 3 5 2 2 3 8" xfId="29445"/>
    <cellStyle name="Percent 3 5 2 2 4" xfId="29446"/>
    <cellStyle name="Percent 3 5 2 2 4 2" xfId="29447"/>
    <cellStyle name="Percent 3 5 2 2 4 2 2" xfId="29448"/>
    <cellStyle name="Percent 3 5 2 2 4 2 2 2" xfId="29449"/>
    <cellStyle name="Percent 3 5 2 2 4 2 2 3" xfId="29450"/>
    <cellStyle name="Percent 3 5 2 2 4 2 2 4" xfId="29451"/>
    <cellStyle name="Percent 3 5 2 2 4 2 3" xfId="29452"/>
    <cellStyle name="Percent 3 5 2 2 4 2 3 2" xfId="29453"/>
    <cellStyle name="Percent 3 5 2 2 4 2 3 3" xfId="29454"/>
    <cellStyle name="Percent 3 5 2 2 4 2 3 4" xfId="29455"/>
    <cellStyle name="Percent 3 5 2 2 4 2 4" xfId="29456"/>
    <cellStyle name="Percent 3 5 2 2 4 2 5" xfId="29457"/>
    <cellStyle name="Percent 3 5 2 2 4 2 6" xfId="29458"/>
    <cellStyle name="Percent 3 5 2 2 4 3" xfId="29459"/>
    <cellStyle name="Percent 3 5 2 2 4 3 2" xfId="29460"/>
    <cellStyle name="Percent 3 5 2 2 4 3 2 2" xfId="29461"/>
    <cellStyle name="Percent 3 5 2 2 4 3 2 3" xfId="29462"/>
    <cellStyle name="Percent 3 5 2 2 4 3 2 4" xfId="29463"/>
    <cellStyle name="Percent 3 5 2 2 4 3 3" xfId="29464"/>
    <cellStyle name="Percent 3 5 2 2 4 3 3 2" xfId="29465"/>
    <cellStyle name="Percent 3 5 2 2 4 3 3 3" xfId="29466"/>
    <cellStyle name="Percent 3 5 2 2 4 3 3 4" xfId="29467"/>
    <cellStyle name="Percent 3 5 2 2 4 3 4" xfId="29468"/>
    <cellStyle name="Percent 3 5 2 2 4 3 5" xfId="29469"/>
    <cellStyle name="Percent 3 5 2 2 4 3 6" xfId="29470"/>
    <cellStyle name="Percent 3 5 2 2 4 4" xfId="29471"/>
    <cellStyle name="Percent 3 5 2 2 4 4 2" xfId="29472"/>
    <cellStyle name="Percent 3 5 2 2 4 4 3" xfId="29473"/>
    <cellStyle name="Percent 3 5 2 2 4 4 4" xfId="29474"/>
    <cellStyle name="Percent 3 5 2 2 4 5" xfId="29475"/>
    <cellStyle name="Percent 3 5 2 2 4 5 2" xfId="29476"/>
    <cellStyle name="Percent 3 5 2 2 4 5 3" xfId="29477"/>
    <cellStyle name="Percent 3 5 2 2 4 5 4" xfId="29478"/>
    <cellStyle name="Percent 3 5 2 2 4 6" xfId="29479"/>
    <cellStyle name="Percent 3 5 2 2 4 7" xfId="29480"/>
    <cellStyle name="Percent 3 5 2 2 4 8" xfId="29481"/>
    <cellStyle name="Percent 3 5 2 2 5" xfId="29482"/>
    <cellStyle name="Percent 3 5 2 2 5 2" xfId="29483"/>
    <cellStyle name="Percent 3 5 2 2 5 2 2" xfId="29484"/>
    <cellStyle name="Percent 3 5 2 2 5 2 2 2" xfId="29485"/>
    <cellStyle name="Percent 3 5 2 2 5 2 2 3" xfId="29486"/>
    <cellStyle name="Percent 3 5 2 2 5 2 2 4" xfId="29487"/>
    <cellStyle name="Percent 3 5 2 2 5 2 3" xfId="29488"/>
    <cellStyle name="Percent 3 5 2 2 5 2 3 2" xfId="29489"/>
    <cellStyle name="Percent 3 5 2 2 5 2 3 3" xfId="29490"/>
    <cellStyle name="Percent 3 5 2 2 5 2 3 4" xfId="29491"/>
    <cellStyle name="Percent 3 5 2 2 5 2 4" xfId="29492"/>
    <cellStyle name="Percent 3 5 2 2 5 2 5" xfId="29493"/>
    <cellStyle name="Percent 3 5 2 2 5 2 6" xfId="29494"/>
    <cellStyle name="Percent 3 5 2 2 5 3" xfId="29495"/>
    <cellStyle name="Percent 3 5 2 2 5 3 2" xfId="29496"/>
    <cellStyle name="Percent 3 5 2 2 5 3 2 2" xfId="29497"/>
    <cellStyle name="Percent 3 5 2 2 5 3 2 3" xfId="29498"/>
    <cellStyle name="Percent 3 5 2 2 5 3 2 4" xfId="29499"/>
    <cellStyle name="Percent 3 5 2 2 5 3 3" xfId="29500"/>
    <cellStyle name="Percent 3 5 2 2 5 3 3 2" xfId="29501"/>
    <cellStyle name="Percent 3 5 2 2 5 3 3 3" xfId="29502"/>
    <cellStyle name="Percent 3 5 2 2 5 3 3 4" xfId="29503"/>
    <cellStyle name="Percent 3 5 2 2 5 3 4" xfId="29504"/>
    <cellStyle name="Percent 3 5 2 2 5 3 5" xfId="29505"/>
    <cellStyle name="Percent 3 5 2 2 5 3 6" xfId="29506"/>
    <cellStyle name="Percent 3 5 2 2 5 4" xfId="29507"/>
    <cellStyle name="Percent 3 5 2 2 5 4 2" xfId="29508"/>
    <cellStyle name="Percent 3 5 2 2 5 4 3" xfId="29509"/>
    <cellStyle name="Percent 3 5 2 2 5 4 4" xfId="29510"/>
    <cellStyle name="Percent 3 5 2 2 5 5" xfId="29511"/>
    <cellStyle name="Percent 3 5 2 2 5 5 2" xfId="29512"/>
    <cellStyle name="Percent 3 5 2 2 5 5 3" xfId="29513"/>
    <cellStyle name="Percent 3 5 2 2 5 5 4" xfId="29514"/>
    <cellStyle name="Percent 3 5 2 2 5 6" xfId="29515"/>
    <cellStyle name="Percent 3 5 2 2 5 7" xfId="29516"/>
    <cellStyle name="Percent 3 5 2 2 5 8" xfId="29517"/>
    <cellStyle name="Percent 3 5 2 2 6" xfId="29518"/>
    <cellStyle name="Percent 3 5 2 2 6 2" xfId="29519"/>
    <cellStyle name="Percent 3 5 2 2 6 2 2" xfId="29520"/>
    <cellStyle name="Percent 3 5 2 2 6 2 3" xfId="29521"/>
    <cellStyle name="Percent 3 5 2 2 6 2 4" xfId="29522"/>
    <cellStyle name="Percent 3 5 2 2 6 3" xfId="29523"/>
    <cellStyle name="Percent 3 5 2 2 6 3 2" xfId="29524"/>
    <cellStyle name="Percent 3 5 2 2 6 3 3" xfId="29525"/>
    <cellStyle name="Percent 3 5 2 2 6 3 4" xfId="29526"/>
    <cellStyle name="Percent 3 5 2 2 6 4" xfId="29527"/>
    <cellStyle name="Percent 3 5 2 2 6 5" xfId="29528"/>
    <cellStyle name="Percent 3 5 2 2 6 6" xfId="29529"/>
    <cellStyle name="Percent 3 5 2 2 7" xfId="29530"/>
    <cellStyle name="Percent 3 5 2 2 7 2" xfId="29531"/>
    <cellStyle name="Percent 3 5 2 2 7 2 2" xfId="29532"/>
    <cellStyle name="Percent 3 5 2 2 7 2 3" xfId="29533"/>
    <cellStyle name="Percent 3 5 2 2 7 2 4" xfId="29534"/>
    <cellStyle name="Percent 3 5 2 2 7 3" xfId="29535"/>
    <cellStyle name="Percent 3 5 2 2 7 3 2" xfId="29536"/>
    <cellStyle name="Percent 3 5 2 2 7 3 3" xfId="29537"/>
    <cellStyle name="Percent 3 5 2 2 7 3 4" xfId="29538"/>
    <cellStyle name="Percent 3 5 2 2 7 4" xfId="29539"/>
    <cellStyle name="Percent 3 5 2 2 7 5" xfId="29540"/>
    <cellStyle name="Percent 3 5 2 2 7 6" xfId="29541"/>
    <cellStyle name="Percent 3 5 2 2 8" xfId="29542"/>
    <cellStyle name="Percent 3 5 2 2 8 2" xfId="29543"/>
    <cellStyle name="Percent 3 5 2 2 8 3" xfId="29544"/>
    <cellStyle name="Percent 3 5 2 2 8 4" xfId="29545"/>
    <cellStyle name="Percent 3 5 2 2 9" xfId="29546"/>
    <cellStyle name="Percent 3 5 2 2 9 2" xfId="29547"/>
    <cellStyle name="Percent 3 5 2 2 9 3" xfId="29548"/>
    <cellStyle name="Percent 3 5 2 2 9 4" xfId="29549"/>
    <cellStyle name="Percent 3 5 2 3" xfId="29550"/>
    <cellStyle name="Percent 3 5 2 3 10" xfId="29551"/>
    <cellStyle name="Percent 3 5 2 3 2" xfId="29552"/>
    <cellStyle name="Percent 3 5 2 3 2 2" xfId="29553"/>
    <cellStyle name="Percent 3 5 2 3 2 2 2" xfId="29554"/>
    <cellStyle name="Percent 3 5 2 3 2 2 2 2" xfId="29555"/>
    <cellStyle name="Percent 3 5 2 3 2 2 2 3" xfId="29556"/>
    <cellStyle name="Percent 3 5 2 3 2 2 2 4" xfId="29557"/>
    <cellStyle name="Percent 3 5 2 3 2 2 3" xfId="29558"/>
    <cellStyle name="Percent 3 5 2 3 2 2 3 2" xfId="29559"/>
    <cellStyle name="Percent 3 5 2 3 2 2 3 3" xfId="29560"/>
    <cellStyle name="Percent 3 5 2 3 2 2 3 4" xfId="29561"/>
    <cellStyle name="Percent 3 5 2 3 2 2 4" xfId="29562"/>
    <cellStyle name="Percent 3 5 2 3 2 2 5" xfId="29563"/>
    <cellStyle name="Percent 3 5 2 3 2 2 6" xfId="29564"/>
    <cellStyle name="Percent 3 5 2 3 2 3" xfId="29565"/>
    <cellStyle name="Percent 3 5 2 3 2 3 2" xfId="29566"/>
    <cellStyle name="Percent 3 5 2 3 2 3 2 2" xfId="29567"/>
    <cellStyle name="Percent 3 5 2 3 2 3 2 3" xfId="29568"/>
    <cellStyle name="Percent 3 5 2 3 2 3 2 4" xfId="29569"/>
    <cellStyle name="Percent 3 5 2 3 2 3 3" xfId="29570"/>
    <cellStyle name="Percent 3 5 2 3 2 3 3 2" xfId="29571"/>
    <cellStyle name="Percent 3 5 2 3 2 3 3 3" xfId="29572"/>
    <cellStyle name="Percent 3 5 2 3 2 3 3 4" xfId="29573"/>
    <cellStyle name="Percent 3 5 2 3 2 3 4" xfId="29574"/>
    <cellStyle name="Percent 3 5 2 3 2 3 5" xfId="29575"/>
    <cellStyle name="Percent 3 5 2 3 2 3 6" xfId="29576"/>
    <cellStyle name="Percent 3 5 2 3 2 4" xfId="29577"/>
    <cellStyle name="Percent 3 5 2 3 2 4 2" xfId="29578"/>
    <cellStyle name="Percent 3 5 2 3 2 4 3" xfId="29579"/>
    <cellStyle name="Percent 3 5 2 3 2 4 4" xfId="29580"/>
    <cellStyle name="Percent 3 5 2 3 2 5" xfId="29581"/>
    <cellStyle name="Percent 3 5 2 3 2 5 2" xfId="29582"/>
    <cellStyle name="Percent 3 5 2 3 2 5 3" xfId="29583"/>
    <cellStyle name="Percent 3 5 2 3 2 5 4" xfId="29584"/>
    <cellStyle name="Percent 3 5 2 3 2 6" xfId="29585"/>
    <cellStyle name="Percent 3 5 2 3 2 7" xfId="29586"/>
    <cellStyle name="Percent 3 5 2 3 2 8" xfId="29587"/>
    <cellStyle name="Percent 3 5 2 3 3" xfId="29588"/>
    <cellStyle name="Percent 3 5 2 3 3 2" xfId="29589"/>
    <cellStyle name="Percent 3 5 2 3 3 2 2" xfId="29590"/>
    <cellStyle name="Percent 3 5 2 3 3 2 2 2" xfId="29591"/>
    <cellStyle name="Percent 3 5 2 3 3 2 2 3" xfId="29592"/>
    <cellStyle name="Percent 3 5 2 3 3 2 2 4" xfId="29593"/>
    <cellStyle name="Percent 3 5 2 3 3 2 3" xfId="29594"/>
    <cellStyle name="Percent 3 5 2 3 3 2 3 2" xfId="29595"/>
    <cellStyle name="Percent 3 5 2 3 3 2 3 3" xfId="29596"/>
    <cellStyle name="Percent 3 5 2 3 3 2 3 4" xfId="29597"/>
    <cellStyle name="Percent 3 5 2 3 3 2 4" xfId="29598"/>
    <cellStyle name="Percent 3 5 2 3 3 2 5" xfId="29599"/>
    <cellStyle name="Percent 3 5 2 3 3 2 6" xfId="29600"/>
    <cellStyle name="Percent 3 5 2 3 3 3" xfId="29601"/>
    <cellStyle name="Percent 3 5 2 3 3 3 2" xfId="29602"/>
    <cellStyle name="Percent 3 5 2 3 3 3 2 2" xfId="29603"/>
    <cellStyle name="Percent 3 5 2 3 3 3 2 3" xfId="29604"/>
    <cellStyle name="Percent 3 5 2 3 3 3 2 4" xfId="29605"/>
    <cellStyle name="Percent 3 5 2 3 3 3 3" xfId="29606"/>
    <cellStyle name="Percent 3 5 2 3 3 3 3 2" xfId="29607"/>
    <cellStyle name="Percent 3 5 2 3 3 3 3 3" xfId="29608"/>
    <cellStyle name="Percent 3 5 2 3 3 3 3 4" xfId="29609"/>
    <cellStyle name="Percent 3 5 2 3 3 3 4" xfId="29610"/>
    <cellStyle name="Percent 3 5 2 3 3 3 5" xfId="29611"/>
    <cellStyle name="Percent 3 5 2 3 3 3 6" xfId="29612"/>
    <cellStyle name="Percent 3 5 2 3 3 4" xfId="29613"/>
    <cellStyle name="Percent 3 5 2 3 3 4 2" xfId="29614"/>
    <cellStyle name="Percent 3 5 2 3 3 4 3" xfId="29615"/>
    <cellStyle name="Percent 3 5 2 3 3 4 4" xfId="29616"/>
    <cellStyle name="Percent 3 5 2 3 3 5" xfId="29617"/>
    <cellStyle name="Percent 3 5 2 3 3 5 2" xfId="29618"/>
    <cellStyle name="Percent 3 5 2 3 3 5 3" xfId="29619"/>
    <cellStyle name="Percent 3 5 2 3 3 5 4" xfId="29620"/>
    <cellStyle name="Percent 3 5 2 3 3 6" xfId="29621"/>
    <cellStyle name="Percent 3 5 2 3 3 7" xfId="29622"/>
    <cellStyle name="Percent 3 5 2 3 3 8" xfId="29623"/>
    <cellStyle name="Percent 3 5 2 3 4" xfId="29624"/>
    <cellStyle name="Percent 3 5 2 3 4 2" xfId="29625"/>
    <cellStyle name="Percent 3 5 2 3 4 2 2" xfId="29626"/>
    <cellStyle name="Percent 3 5 2 3 4 2 3" xfId="29627"/>
    <cellStyle name="Percent 3 5 2 3 4 2 4" xfId="29628"/>
    <cellStyle name="Percent 3 5 2 3 4 3" xfId="29629"/>
    <cellStyle name="Percent 3 5 2 3 4 3 2" xfId="29630"/>
    <cellStyle name="Percent 3 5 2 3 4 3 3" xfId="29631"/>
    <cellStyle name="Percent 3 5 2 3 4 3 4" xfId="29632"/>
    <cellStyle name="Percent 3 5 2 3 4 4" xfId="29633"/>
    <cellStyle name="Percent 3 5 2 3 4 5" xfId="29634"/>
    <cellStyle name="Percent 3 5 2 3 4 6" xfId="29635"/>
    <cellStyle name="Percent 3 5 2 3 5" xfId="29636"/>
    <cellStyle name="Percent 3 5 2 3 5 2" xfId="29637"/>
    <cellStyle name="Percent 3 5 2 3 5 2 2" xfId="29638"/>
    <cellStyle name="Percent 3 5 2 3 5 2 3" xfId="29639"/>
    <cellStyle name="Percent 3 5 2 3 5 2 4" xfId="29640"/>
    <cellStyle name="Percent 3 5 2 3 5 3" xfId="29641"/>
    <cellStyle name="Percent 3 5 2 3 5 3 2" xfId="29642"/>
    <cellStyle name="Percent 3 5 2 3 5 3 3" xfId="29643"/>
    <cellStyle name="Percent 3 5 2 3 5 3 4" xfId="29644"/>
    <cellStyle name="Percent 3 5 2 3 5 4" xfId="29645"/>
    <cellStyle name="Percent 3 5 2 3 5 5" xfId="29646"/>
    <cellStyle name="Percent 3 5 2 3 5 6" xfId="29647"/>
    <cellStyle name="Percent 3 5 2 3 6" xfId="29648"/>
    <cellStyle name="Percent 3 5 2 3 6 2" xfId="29649"/>
    <cellStyle name="Percent 3 5 2 3 6 3" xfId="29650"/>
    <cellStyle name="Percent 3 5 2 3 6 4" xfId="29651"/>
    <cellStyle name="Percent 3 5 2 3 7" xfId="29652"/>
    <cellStyle name="Percent 3 5 2 3 7 2" xfId="29653"/>
    <cellStyle name="Percent 3 5 2 3 7 3" xfId="29654"/>
    <cellStyle name="Percent 3 5 2 3 7 4" xfId="29655"/>
    <cellStyle name="Percent 3 5 2 3 8" xfId="29656"/>
    <cellStyle name="Percent 3 5 2 3 9" xfId="29657"/>
    <cellStyle name="Percent 3 5 2 4" xfId="29658"/>
    <cellStyle name="Percent 3 5 2 4 2" xfId="29659"/>
    <cellStyle name="Percent 3 5 2 4 2 2" xfId="29660"/>
    <cellStyle name="Percent 3 5 2 4 2 2 2" xfId="29661"/>
    <cellStyle name="Percent 3 5 2 4 2 2 3" xfId="29662"/>
    <cellStyle name="Percent 3 5 2 4 2 2 4" xfId="29663"/>
    <cellStyle name="Percent 3 5 2 4 2 3" xfId="29664"/>
    <cellStyle name="Percent 3 5 2 4 2 3 2" xfId="29665"/>
    <cellStyle name="Percent 3 5 2 4 2 3 3" xfId="29666"/>
    <cellStyle name="Percent 3 5 2 4 2 3 4" xfId="29667"/>
    <cellStyle name="Percent 3 5 2 4 2 4" xfId="29668"/>
    <cellStyle name="Percent 3 5 2 4 2 5" xfId="29669"/>
    <cellStyle name="Percent 3 5 2 4 2 6" xfId="29670"/>
    <cellStyle name="Percent 3 5 2 4 3" xfId="29671"/>
    <cellStyle name="Percent 3 5 2 4 3 2" xfId="29672"/>
    <cellStyle name="Percent 3 5 2 4 3 2 2" xfId="29673"/>
    <cellStyle name="Percent 3 5 2 4 3 2 3" xfId="29674"/>
    <cellStyle name="Percent 3 5 2 4 3 2 4" xfId="29675"/>
    <cellStyle name="Percent 3 5 2 4 3 3" xfId="29676"/>
    <cellStyle name="Percent 3 5 2 4 3 3 2" xfId="29677"/>
    <cellStyle name="Percent 3 5 2 4 3 3 3" xfId="29678"/>
    <cellStyle name="Percent 3 5 2 4 3 3 4" xfId="29679"/>
    <cellStyle name="Percent 3 5 2 4 3 4" xfId="29680"/>
    <cellStyle name="Percent 3 5 2 4 3 5" xfId="29681"/>
    <cellStyle name="Percent 3 5 2 4 3 6" xfId="29682"/>
    <cellStyle name="Percent 3 5 2 4 4" xfId="29683"/>
    <cellStyle name="Percent 3 5 2 4 4 2" xfId="29684"/>
    <cellStyle name="Percent 3 5 2 4 4 3" xfId="29685"/>
    <cellStyle name="Percent 3 5 2 4 4 4" xfId="29686"/>
    <cellStyle name="Percent 3 5 2 4 5" xfId="29687"/>
    <cellStyle name="Percent 3 5 2 4 5 2" xfId="29688"/>
    <cellStyle name="Percent 3 5 2 4 5 3" xfId="29689"/>
    <cellStyle name="Percent 3 5 2 4 5 4" xfId="29690"/>
    <cellStyle name="Percent 3 5 2 4 6" xfId="29691"/>
    <cellStyle name="Percent 3 5 2 4 7" xfId="29692"/>
    <cellStyle name="Percent 3 5 2 4 8" xfId="29693"/>
    <cellStyle name="Percent 3 5 2 5" xfId="29694"/>
    <cellStyle name="Percent 3 5 2 5 2" xfId="29695"/>
    <cellStyle name="Percent 3 5 2 5 2 2" xfId="29696"/>
    <cellStyle name="Percent 3 5 2 5 2 2 2" xfId="29697"/>
    <cellStyle name="Percent 3 5 2 5 2 2 3" xfId="29698"/>
    <cellStyle name="Percent 3 5 2 5 2 2 4" xfId="29699"/>
    <cellStyle name="Percent 3 5 2 5 2 3" xfId="29700"/>
    <cellStyle name="Percent 3 5 2 5 2 3 2" xfId="29701"/>
    <cellStyle name="Percent 3 5 2 5 2 3 3" xfId="29702"/>
    <cellStyle name="Percent 3 5 2 5 2 3 4" xfId="29703"/>
    <cellStyle name="Percent 3 5 2 5 2 4" xfId="29704"/>
    <cellStyle name="Percent 3 5 2 5 2 5" xfId="29705"/>
    <cellStyle name="Percent 3 5 2 5 2 6" xfId="29706"/>
    <cellStyle name="Percent 3 5 2 5 3" xfId="29707"/>
    <cellStyle name="Percent 3 5 2 5 3 2" xfId="29708"/>
    <cellStyle name="Percent 3 5 2 5 3 2 2" xfId="29709"/>
    <cellStyle name="Percent 3 5 2 5 3 2 3" xfId="29710"/>
    <cellStyle name="Percent 3 5 2 5 3 2 4" xfId="29711"/>
    <cellStyle name="Percent 3 5 2 5 3 3" xfId="29712"/>
    <cellStyle name="Percent 3 5 2 5 3 3 2" xfId="29713"/>
    <cellStyle name="Percent 3 5 2 5 3 3 3" xfId="29714"/>
    <cellStyle name="Percent 3 5 2 5 3 3 4" xfId="29715"/>
    <cellStyle name="Percent 3 5 2 5 3 4" xfId="29716"/>
    <cellStyle name="Percent 3 5 2 5 3 5" xfId="29717"/>
    <cellStyle name="Percent 3 5 2 5 3 6" xfId="29718"/>
    <cellStyle name="Percent 3 5 2 5 4" xfId="29719"/>
    <cellStyle name="Percent 3 5 2 5 4 2" xfId="29720"/>
    <cellStyle name="Percent 3 5 2 5 4 3" xfId="29721"/>
    <cellStyle name="Percent 3 5 2 5 4 4" xfId="29722"/>
    <cellStyle name="Percent 3 5 2 5 5" xfId="29723"/>
    <cellStyle name="Percent 3 5 2 5 5 2" xfId="29724"/>
    <cellStyle name="Percent 3 5 2 5 5 3" xfId="29725"/>
    <cellStyle name="Percent 3 5 2 5 5 4" xfId="29726"/>
    <cellStyle name="Percent 3 5 2 5 6" xfId="29727"/>
    <cellStyle name="Percent 3 5 2 5 7" xfId="29728"/>
    <cellStyle name="Percent 3 5 2 5 8" xfId="29729"/>
    <cellStyle name="Percent 3 5 2 6" xfId="29730"/>
    <cellStyle name="Percent 3 5 2 6 2" xfId="29731"/>
    <cellStyle name="Percent 3 5 2 6 2 2" xfId="29732"/>
    <cellStyle name="Percent 3 5 2 6 2 2 2" xfId="29733"/>
    <cellStyle name="Percent 3 5 2 6 2 2 3" xfId="29734"/>
    <cellStyle name="Percent 3 5 2 6 2 2 4" xfId="29735"/>
    <cellStyle name="Percent 3 5 2 6 2 3" xfId="29736"/>
    <cellStyle name="Percent 3 5 2 6 2 3 2" xfId="29737"/>
    <cellStyle name="Percent 3 5 2 6 2 3 3" xfId="29738"/>
    <cellStyle name="Percent 3 5 2 6 2 3 4" xfId="29739"/>
    <cellStyle name="Percent 3 5 2 6 2 4" xfId="29740"/>
    <cellStyle name="Percent 3 5 2 6 2 5" xfId="29741"/>
    <cellStyle name="Percent 3 5 2 6 2 6" xfId="29742"/>
    <cellStyle name="Percent 3 5 2 6 3" xfId="29743"/>
    <cellStyle name="Percent 3 5 2 6 3 2" xfId="29744"/>
    <cellStyle name="Percent 3 5 2 6 3 2 2" xfId="29745"/>
    <cellStyle name="Percent 3 5 2 6 3 2 3" xfId="29746"/>
    <cellStyle name="Percent 3 5 2 6 3 2 4" xfId="29747"/>
    <cellStyle name="Percent 3 5 2 6 3 3" xfId="29748"/>
    <cellStyle name="Percent 3 5 2 6 3 3 2" xfId="29749"/>
    <cellStyle name="Percent 3 5 2 6 3 3 3" xfId="29750"/>
    <cellStyle name="Percent 3 5 2 6 3 3 4" xfId="29751"/>
    <cellStyle name="Percent 3 5 2 6 3 4" xfId="29752"/>
    <cellStyle name="Percent 3 5 2 6 3 5" xfId="29753"/>
    <cellStyle name="Percent 3 5 2 6 3 6" xfId="29754"/>
    <cellStyle name="Percent 3 5 2 6 4" xfId="29755"/>
    <cellStyle name="Percent 3 5 2 6 4 2" xfId="29756"/>
    <cellStyle name="Percent 3 5 2 6 4 3" xfId="29757"/>
    <cellStyle name="Percent 3 5 2 6 4 4" xfId="29758"/>
    <cellStyle name="Percent 3 5 2 6 5" xfId="29759"/>
    <cellStyle name="Percent 3 5 2 6 5 2" xfId="29760"/>
    <cellStyle name="Percent 3 5 2 6 5 3" xfId="29761"/>
    <cellStyle name="Percent 3 5 2 6 5 4" xfId="29762"/>
    <cellStyle name="Percent 3 5 2 6 6" xfId="29763"/>
    <cellStyle name="Percent 3 5 2 6 7" xfId="29764"/>
    <cellStyle name="Percent 3 5 2 6 8" xfId="29765"/>
    <cellStyle name="Percent 3 5 2 7" xfId="29766"/>
    <cellStyle name="Percent 3 5 2 7 2" xfId="29767"/>
    <cellStyle name="Percent 3 5 2 7 2 2" xfId="29768"/>
    <cellStyle name="Percent 3 5 2 7 2 3" xfId="29769"/>
    <cellStyle name="Percent 3 5 2 7 2 4" xfId="29770"/>
    <cellStyle name="Percent 3 5 2 7 3" xfId="29771"/>
    <cellStyle name="Percent 3 5 2 7 3 2" xfId="29772"/>
    <cellStyle name="Percent 3 5 2 7 3 3" xfId="29773"/>
    <cellStyle name="Percent 3 5 2 7 3 4" xfId="29774"/>
    <cellStyle name="Percent 3 5 2 7 4" xfId="29775"/>
    <cellStyle name="Percent 3 5 2 7 5" xfId="29776"/>
    <cellStyle name="Percent 3 5 2 7 6" xfId="29777"/>
    <cellStyle name="Percent 3 5 2 8" xfId="29778"/>
    <cellStyle name="Percent 3 5 2 8 2" xfId="29779"/>
    <cellStyle name="Percent 3 5 2 8 2 2" xfId="29780"/>
    <cellStyle name="Percent 3 5 2 8 2 3" xfId="29781"/>
    <cellStyle name="Percent 3 5 2 8 2 4" xfId="29782"/>
    <cellStyle name="Percent 3 5 2 8 3" xfId="29783"/>
    <cellStyle name="Percent 3 5 2 8 3 2" xfId="29784"/>
    <cellStyle name="Percent 3 5 2 8 3 3" xfId="29785"/>
    <cellStyle name="Percent 3 5 2 8 3 4" xfId="29786"/>
    <cellStyle name="Percent 3 5 2 8 4" xfId="29787"/>
    <cellStyle name="Percent 3 5 2 8 5" xfId="29788"/>
    <cellStyle name="Percent 3 5 2 8 6" xfId="29789"/>
    <cellStyle name="Percent 3 5 2 9" xfId="29790"/>
    <cellStyle name="Percent 3 5 2 9 2" xfId="29791"/>
    <cellStyle name="Percent 3 5 2 9 3" xfId="29792"/>
    <cellStyle name="Percent 3 5 2 9 4" xfId="29793"/>
    <cellStyle name="Percent 3 5 3" xfId="29794"/>
    <cellStyle name="Percent 3 5 3 10" xfId="29795"/>
    <cellStyle name="Percent 3 5 3 11" xfId="29796"/>
    <cellStyle name="Percent 3 5 3 12" xfId="29797"/>
    <cellStyle name="Percent 3 5 3 2" xfId="29798"/>
    <cellStyle name="Percent 3 5 3 2 10" xfId="29799"/>
    <cellStyle name="Percent 3 5 3 2 2" xfId="29800"/>
    <cellStyle name="Percent 3 5 3 2 2 2" xfId="29801"/>
    <cellStyle name="Percent 3 5 3 2 2 2 2" xfId="29802"/>
    <cellStyle name="Percent 3 5 3 2 2 2 2 2" xfId="29803"/>
    <cellStyle name="Percent 3 5 3 2 2 2 2 3" xfId="29804"/>
    <cellStyle name="Percent 3 5 3 2 2 2 2 4" xfId="29805"/>
    <cellStyle name="Percent 3 5 3 2 2 2 3" xfId="29806"/>
    <cellStyle name="Percent 3 5 3 2 2 2 3 2" xfId="29807"/>
    <cellStyle name="Percent 3 5 3 2 2 2 3 3" xfId="29808"/>
    <cellStyle name="Percent 3 5 3 2 2 2 3 4" xfId="29809"/>
    <cellStyle name="Percent 3 5 3 2 2 2 4" xfId="29810"/>
    <cellStyle name="Percent 3 5 3 2 2 2 5" xfId="29811"/>
    <cellStyle name="Percent 3 5 3 2 2 2 6" xfId="29812"/>
    <cellStyle name="Percent 3 5 3 2 2 3" xfId="29813"/>
    <cellStyle name="Percent 3 5 3 2 2 3 2" xfId="29814"/>
    <cellStyle name="Percent 3 5 3 2 2 3 2 2" xfId="29815"/>
    <cellStyle name="Percent 3 5 3 2 2 3 2 3" xfId="29816"/>
    <cellStyle name="Percent 3 5 3 2 2 3 2 4" xfId="29817"/>
    <cellStyle name="Percent 3 5 3 2 2 3 3" xfId="29818"/>
    <cellStyle name="Percent 3 5 3 2 2 3 3 2" xfId="29819"/>
    <cellStyle name="Percent 3 5 3 2 2 3 3 3" xfId="29820"/>
    <cellStyle name="Percent 3 5 3 2 2 3 3 4" xfId="29821"/>
    <cellStyle name="Percent 3 5 3 2 2 3 4" xfId="29822"/>
    <cellStyle name="Percent 3 5 3 2 2 3 5" xfId="29823"/>
    <cellStyle name="Percent 3 5 3 2 2 3 6" xfId="29824"/>
    <cellStyle name="Percent 3 5 3 2 2 4" xfId="29825"/>
    <cellStyle name="Percent 3 5 3 2 2 4 2" xfId="29826"/>
    <cellStyle name="Percent 3 5 3 2 2 4 3" xfId="29827"/>
    <cellStyle name="Percent 3 5 3 2 2 4 4" xfId="29828"/>
    <cellStyle name="Percent 3 5 3 2 2 5" xfId="29829"/>
    <cellStyle name="Percent 3 5 3 2 2 5 2" xfId="29830"/>
    <cellStyle name="Percent 3 5 3 2 2 5 3" xfId="29831"/>
    <cellStyle name="Percent 3 5 3 2 2 5 4" xfId="29832"/>
    <cellStyle name="Percent 3 5 3 2 2 6" xfId="29833"/>
    <cellStyle name="Percent 3 5 3 2 2 7" xfId="29834"/>
    <cellStyle name="Percent 3 5 3 2 2 8" xfId="29835"/>
    <cellStyle name="Percent 3 5 3 2 3" xfId="29836"/>
    <cellStyle name="Percent 3 5 3 2 3 2" xfId="29837"/>
    <cellStyle name="Percent 3 5 3 2 3 2 2" xfId="29838"/>
    <cellStyle name="Percent 3 5 3 2 3 2 2 2" xfId="29839"/>
    <cellStyle name="Percent 3 5 3 2 3 2 2 3" xfId="29840"/>
    <cellStyle name="Percent 3 5 3 2 3 2 2 4" xfId="29841"/>
    <cellStyle name="Percent 3 5 3 2 3 2 3" xfId="29842"/>
    <cellStyle name="Percent 3 5 3 2 3 2 3 2" xfId="29843"/>
    <cellStyle name="Percent 3 5 3 2 3 2 3 3" xfId="29844"/>
    <cellStyle name="Percent 3 5 3 2 3 2 3 4" xfId="29845"/>
    <cellStyle name="Percent 3 5 3 2 3 2 4" xfId="29846"/>
    <cellStyle name="Percent 3 5 3 2 3 2 5" xfId="29847"/>
    <cellStyle name="Percent 3 5 3 2 3 2 6" xfId="29848"/>
    <cellStyle name="Percent 3 5 3 2 3 3" xfId="29849"/>
    <cellStyle name="Percent 3 5 3 2 3 3 2" xfId="29850"/>
    <cellStyle name="Percent 3 5 3 2 3 3 2 2" xfId="29851"/>
    <cellStyle name="Percent 3 5 3 2 3 3 2 3" xfId="29852"/>
    <cellStyle name="Percent 3 5 3 2 3 3 2 4" xfId="29853"/>
    <cellStyle name="Percent 3 5 3 2 3 3 3" xfId="29854"/>
    <cellStyle name="Percent 3 5 3 2 3 3 3 2" xfId="29855"/>
    <cellStyle name="Percent 3 5 3 2 3 3 3 3" xfId="29856"/>
    <cellStyle name="Percent 3 5 3 2 3 3 3 4" xfId="29857"/>
    <cellStyle name="Percent 3 5 3 2 3 3 4" xfId="29858"/>
    <cellStyle name="Percent 3 5 3 2 3 3 5" xfId="29859"/>
    <cellStyle name="Percent 3 5 3 2 3 3 6" xfId="29860"/>
    <cellStyle name="Percent 3 5 3 2 3 4" xfId="29861"/>
    <cellStyle name="Percent 3 5 3 2 3 4 2" xfId="29862"/>
    <cellStyle name="Percent 3 5 3 2 3 4 3" xfId="29863"/>
    <cellStyle name="Percent 3 5 3 2 3 4 4" xfId="29864"/>
    <cellStyle name="Percent 3 5 3 2 3 5" xfId="29865"/>
    <cellStyle name="Percent 3 5 3 2 3 5 2" xfId="29866"/>
    <cellStyle name="Percent 3 5 3 2 3 5 3" xfId="29867"/>
    <cellStyle name="Percent 3 5 3 2 3 5 4" xfId="29868"/>
    <cellStyle name="Percent 3 5 3 2 3 6" xfId="29869"/>
    <cellStyle name="Percent 3 5 3 2 3 7" xfId="29870"/>
    <cellStyle name="Percent 3 5 3 2 3 8" xfId="29871"/>
    <cellStyle name="Percent 3 5 3 2 4" xfId="29872"/>
    <cellStyle name="Percent 3 5 3 2 4 2" xfId="29873"/>
    <cellStyle name="Percent 3 5 3 2 4 2 2" xfId="29874"/>
    <cellStyle name="Percent 3 5 3 2 4 2 3" xfId="29875"/>
    <cellStyle name="Percent 3 5 3 2 4 2 4" xfId="29876"/>
    <cellStyle name="Percent 3 5 3 2 4 3" xfId="29877"/>
    <cellStyle name="Percent 3 5 3 2 4 3 2" xfId="29878"/>
    <cellStyle name="Percent 3 5 3 2 4 3 3" xfId="29879"/>
    <cellStyle name="Percent 3 5 3 2 4 3 4" xfId="29880"/>
    <cellStyle name="Percent 3 5 3 2 4 4" xfId="29881"/>
    <cellStyle name="Percent 3 5 3 2 4 5" xfId="29882"/>
    <cellStyle name="Percent 3 5 3 2 4 6" xfId="29883"/>
    <cellStyle name="Percent 3 5 3 2 5" xfId="29884"/>
    <cellStyle name="Percent 3 5 3 2 5 2" xfId="29885"/>
    <cellStyle name="Percent 3 5 3 2 5 2 2" xfId="29886"/>
    <cellStyle name="Percent 3 5 3 2 5 2 3" xfId="29887"/>
    <cellStyle name="Percent 3 5 3 2 5 2 4" xfId="29888"/>
    <cellStyle name="Percent 3 5 3 2 5 3" xfId="29889"/>
    <cellStyle name="Percent 3 5 3 2 5 3 2" xfId="29890"/>
    <cellStyle name="Percent 3 5 3 2 5 3 3" xfId="29891"/>
    <cellStyle name="Percent 3 5 3 2 5 3 4" xfId="29892"/>
    <cellStyle name="Percent 3 5 3 2 5 4" xfId="29893"/>
    <cellStyle name="Percent 3 5 3 2 5 5" xfId="29894"/>
    <cellStyle name="Percent 3 5 3 2 5 6" xfId="29895"/>
    <cellStyle name="Percent 3 5 3 2 6" xfId="29896"/>
    <cellStyle name="Percent 3 5 3 2 6 2" xfId="29897"/>
    <cellStyle name="Percent 3 5 3 2 6 3" xfId="29898"/>
    <cellStyle name="Percent 3 5 3 2 6 4" xfId="29899"/>
    <cellStyle name="Percent 3 5 3 2 7" xfId="29900"/>
    <cellStyle name="Percent 3 5 3 2 7 2" xfId="29901"/>
    <cellStyle name="Percent 3 5 3 2 7 3" xfId="29902"/>
    <cellStyle name="Percent 3 5 3 2 7 4" xfId="29903"/>
    <cellStyle name="Percent 3 5 3 2 8" xfId="29904"/>
    <cellStyle name="Percent 3 5 3 2 9" xfId="29905"/>
    <cellStyle name="Percent 3 5 3 3" xfId="29906"/>
    <cellStyle name="Percent 3 5 3 3 2" xfId="29907"/>
    <cellStyle name="Percent 3 5 3 3 2 2" xfId="29908"/>
    <cellStyle name="Percent 3 5 3 3 2 2 2" xfId="29909"/>
    <cellStyle name="Percent 3 5 3 3 2 2 3" xfId="29910"/>
    <cellStyle name="Percent 3 5 3 3 2 2 4" xfId="29911"/>
    <cellStyle name="Percent 3 5 3 3 2 3" xfId="29912"/>
    <cellStyle name="Percent 3 5 3 3 2 3 2" xfId="29913"/>
    <cellStyle name="Percent 3 5 3 3 2 3 3" xfId="29914"/>
    <cellStyle name="Percent 3 5 3 3 2 3 4" xfId="29915"/>
    <cellStyle name="Percent 3 5 3 3 2 4" xfId="29916"/>
    <cellStyle name="Percent 3 5 3 3 2 5" xfId="29917"/>
    <cellStyle name="Percent 3 5 3 3 2 6" xfId="29918"/>
    <cellStyle name="Percent 3 5 3 3 3" xfId="29919"/>
    <cellStyle name="Percent 3 5 3 3 3 2" xfId="29920"/>
    <cellStyle name="Percent 3 5 3 3 3 2 2" xfId="29921"/>
    <cellStyle name="Percent 3 5 3 3 3 2 3" xfId="29922"/>
    <cellStyle name="Percent 3 5 3 3 3 2 4" xfId="29923"/>
    <cellStyle name="Percent 3 5 3 3 3 3" xfId="29924"/>
    <cellStyle name="Percent 3 5 3 3 3 3 2" xfId="29925"/>
    <cellStyle name="Percent 3 5 3 3 3 3 3" xfId="29926"/>
    <cellStyle name="Percent 3 5 3 3 3 3 4" xfId="29927"/>
    <cellStyle name="Percent 3 5 3 3 3 4" xfId="29928"/>
    <cellStyle name="Percent 3 5 3 3 3 5" xfId="29929"/>
    <cellStyle name="Percent 3 5 3 3 3 6" xfId="29930"/>
    <cellStyle name="Percent 3 5 3 3 4" xfId="29931"/>
    <cellStyle name="Percent 3 5 3 3 4 2" xfId="29932"/>
    <cellStyle name="Percent 3 5 3 3 4 3" xfId="29933"/>
    <cellStyle name="Percent 3 5 3 3 4 4" xfId="29934"/>
    <cellStyle name="Percent 3 5 3 3 5" xfId="29935"/>
    <cellStyle name="Percent 3 5 3 3 5 2" xfId="29936"/>
    <cellStyle name="Percent 3 5 3 3 5 3" xfId="29937"/>
    <cellStyle name="Percent 3 5 3 3 5 4" xfId="29938"/>
    <cellStyle name="Percent 3 5 3 3 6" xfId="29939"/>
    <cellStyle name="Percent 3 5 3 3 7" xfId="29940"/>
    <cellStyle name="Percent 3 5 3 3 8" xfId="29941"/>
    <cellStyle name="Percent 3 5 3 4" xfId="29942"/>
    <cellStyle name="Percent 3 5 3 4 2" xfId="29943"/>
    <cellStyle name="Percent 3 5 3 4 2 2" xfId="29944"/>
    <cellStyle name="Percent 3 5 3 4 2 2 2" xfId="29945"/>
    <cellStyle name="Percent 3 5 3 4 2 2 3" xfId="29946"/>
    <cellStyle name="Percent 3 5 3 4 2 2 4" xfId="29947"/>
    <cellStyle name="Percent 3 5 3 4 2 3" xfId="29948"/>
    <cellStyle name="Percent 3 5 3 4 2 3 2" xfId="29949"/>
    <cellStyle name="Percent 3 5 3 4 2 3 3" xfId="29950"/>
    <cellStyle name="Percent 3 5 3 4 2 3 4" xfId="29951"/>
    <cellStyle name="Percent 3 5 3 4 2 4" xfId="29952"/>
    <cellStyle name="Percent 3 5 3 4 2 5" xfId="29953"/>
    <cellStyle name="Percent 3 5 3 4 2 6" xfId="29954"/>
    <cellStyle name="Percent 3 5 3 4 3" xfId="29955"/>
    <cellStyle name="Percent 3 5 3 4 3 2" xfId="29956"/>
    <cellStyle name="Percent 3 5 3 4 3 2 2" xfId="29957"/>
    <cellStyle name="Percent 3 5 3 4 3 2 3" xfId="29958"/>
    <cellStyle name="Percent 3 5 3 4 3 2 4" xfId="29959"/>
    <cellStyle name="Percent 3 5 3 4 3 3" xfId="29960"/>
    <cellStyle name="Percent 3 5 3 4 3 3 2" xfId="29961"/>
    <cellStyle name="Percent 3 5 3 4 3 3 3" xfId="29962"/>
    <cellStyle name="Percent 3 5 3 4 3 3 4" xfId="29963"/>
    <cellStyle name="Percent 3 5 3 4 3 4" xfId="29964"/>
    <cellStyle name="Percent 3 5 3 4 3 5" xfId="29965"/>
    <cellStyle name="Percent 3 5 3 4 3 6" xfId="29966"/>
    <cellStyle name="Percent 3 5 3 4 4" xfId="29967"/>
    <cellStyle name="Percent 3 5 3 4 4 2" xfId="29968"/>
    <cellStyle name="Percent 3 5 3 4 4 3" xfId="29969"/>
    <cellStyle name="Percent 3 5 3 4 4 4" xfId="29970"/>
    <cellStyle name="Percent 3 5 3 4 5" xfId="29971"/>
    <cellStyle name="Percent 3 5 3 4 5 2" xfId="29972"/>
    <cellStyle name="Percent 3 5 3 4 5 3" xfId="29973"/>
    <cellStyle name="Percent 3 5 3 4 5 4" xfId="29974"/>
    <cellStyle name="Percent 3 5 3 4 6" xfId="29975"/>
    <cellStyle name="Percent 3 5 3 4 7" xfId="29976"/>
    <cellStyle name="Percent 3 5 3 4 8" xfId="29977"/>
    <cellStyle name="Percent 3 5 3 5" xfId="29978"/>
    <cellStyle name="Percent 3 5 3 5 2" xfId="29979"/>
    <cellStyle name="Percent 3 5 3 5 2 2" xfId="29980"/>
    <cellStyle name="Percent 3 5 3 5 2 2 2" xfId="29981"/>
    <cellStyle name="Percent 3 5 3 5 2 2 3" xfId="29982"/>
    <cellStyle name="Percent 3 5 3 5 2 2 4" xfId="29983"/>
    <cellStyle name="Percent 3 5 3 5 2 3" xfId="29984"/>
    <cellStyle name="Percent 3 5 3 5 2 3 2" xfId="29985"/>
    <cellStyle name="Percent 3 5 3 5 2 3 3" xfId="29986"/>
    <cellStyle name="Percent 3 5 3 5 2 3 4" xfId="29987"/>
    <cellStyle name="Percent 3 5 3 5 2 4" xfId="29988"/>
    <cellStyle name="Percent 3 5 3 5 2 5" xfId="29989"/>
    <cellStyle name="Percent 3 5 3 5 2 6" xfId="29990"/>
    <cellStyle name="Percent 3 5 3 5 3" xfId="29991"/>
    <cellStyle name="Percent 3 5 3 5 3 2" xfId="29992"/>
    <cellStyle name="Percent 3 5 3 5 3 2 2" xfId="29993"/>
    <cellStyle name="Percent 3 5 3 5 3 2 3" xfId="29994"/>
    <cellStyle name="Percent 3 5 3 5 3 2 4" xfId="29995"/>
    <cellStyle name="Percent 3 5 3 5 3 3" xfId="29996"/>
    <cellStyle name="Percent 3 5 3 5 3 3 2" xfId="29997"/>
    <cellStyle name="Percent 3 5 3 5 3 3 3" xfId="29998"/>
    <cellStyle name="Percent 3 5 3 5 3 3 4" xfId="29999"/>
    <cellStyle name="Percent 3 5 3 5 3 4" xfId="30000"/>
    <cellStyle name="Percent 3 5 3 5 3 5" xfId="30001"/>
    <cellStyle name="Percent 3 5 3 5 3 6" xfId="30002"/>
    <cellStyle name="Percent 3 5 3 5 4" xfId="30003"/>
    <cellStyle name="Percent 3 5 3 5 4 2" xfId="30004"/>
    <cellStyle name="Percent 3 5 3 5 4 3" xfId="30005"/>
    <cellStyle name="Percent 3 5 3 5 4 4" xfId="30006"/>
    <cellStyle name="Percent 3 5 3 5 5" xfId="30007"/>
    <cellStyle name="Percent 3 5 3 5 5 2" xfId="30008"/>
    <cellStyle name="Percent 3 5 3 5 5 3" xfId="30009"/>
    <cellStyle name="Percent 3 5 3 5 5 4" xfId="30010"/>
    <cellStyle name="Percent 3 5 3 5 6" xfId="30011"/>
    <cellStyle name="Percent 3 5 3 5 7" xfId="30012"/>
    <cellStyle name="Percent 3 5 3 5 8" xfId="30013"/>
    <cellStyle name="Percent 3 5 3 6" xfId="30014"/>
    <cellStyle name="Percent 3 5 3 6 2" xfId="30015"/>
    <cellStyle name="Percent 3 5 3 6 2 2" xfId="30016"/>
    <cellStyle name="Percent 3 5 3 6 2 3" xfId="30017"/>
    <cellStyle name="Percent 3 5 3 6 2 4" xfId="30018"/>
    <cellStyle name="Percent 3 5 3 6 3" xfId="30019"/>
    <cellStyle name="Percent 3 5 3 6 3 2" xfId="30020"/>
    <cellStyle name="Percent 3 5 3 6 3 3" xfId="30021"/>
    <cellStyle name="Percent 3 5 3 6 3 4" xfId="30022"/>
    <cellStyle name="Percent 3 5 3 6 4" xfId="30023"/>
    <cellStyle name="Percent 3 5 3 6 5" xfId="30024"/>
    <cellStyle name="Percent 3 5 3 6 6" xfId="30025"/>
    <cellStyle name="Percent 3 5 3 7" xfId="30026"/>
    <cellStyle name="Percent 3 5 3 7 2" xfId="30027"/>
    <cellStyle name="Percent 3 5 3 7 2 2" xfId="30028"/>
    <cellStyle name="Percent 3 5 3 7 2 3" xfId="30029"/>
    <cellStyle name="Percent 3 5 3 7 2 4" xfId="30030"/>
    <cellStyle name="Percent 3 5 3 7 3" xfId="30031"/>
    <cellStyle name="Percent 3 5 3 7 3 2" xfId="30032"/>
    <cellStyle name="Percent 3 5 3 7 3 3" xfId="30033"/>
    <cellStyle name="Percent 3 5 3 7 3 4" xfId="30034"/>
    <cellStyle name="Percent 3 5 3 7 4" xfId="30035"/>
    <cellStyle name="Percent 3 5 3 7 5" xfId="30036"/>
    <cellStyle name="Percent 3 5 3 7 6" xfId="30037"/>
    <cellStyle name="Percent 3 5 3 8" xfId="30038"/>
    <cellStyle name="Percent 3 5 3 8 2" xfId="30039"/>
    <cellStyle name="Percent 3 5 3 8 3" xfId="30040"/>
    <cellStyle name="Percent 3 5 3 8 4" xfId="30041"/>
    <cellStyle name="Percent 3 5 3 9" xfId="30042"/>
    <cellStyle name="Percent 3 5 3 9 2" xfId="30043"/>
    <cellStyle name="Percent 3 5 3 9 3" xfId="30044"/>
    <cellStyle name="Percent 3 5 3 9 4" xfId="30045"/>
    <cellStyle name="Percent 3 5 4" xfId="30046"/>
    <cellStyle name="Percent 3 5 4 10" xfId="30047"/>
    <cellStyle name="Percent 3 5 4 2" xfId="30048"/>
    <cellStyle name="Percent 3 5 4 2 2" xfId="30049"/>
    <cellStyle name="Percent 3 5 4 2 2 2" xfId="30050"/>
    <cellStyle name="Percent 3 5 4 2 2 2 2" xfId="30051"/>
    <cellStyle name="Percent 3 5 4 2 2 2 3" xfId="30052"/>
    <cellStyle name="Percent 3 5 4 2 2 2 4" xfId="30053"/>
    <cellStyle name="Percent 3 5 4 2 2 3" xfId="30054"/>
    <cellStyle name="Percent 3 5 4 2 2 3 2" xfId="30055"/>
    <cellStyle name="Percent 3 5 4 2 2 3 3" xfId="30056"/>
    <cellStyle name="Percent 3 5 4 2 2 3 4" xfId="30057"/>
    <cellStyle name="Percent 3 5 4 2 2 4" xfId="30058"/>
    <cellStyle name="Percent 3 5 4 2 2 5" xfId="30059"/>
    <cellStyle name="Percent 3 5 4 2 2 6" xfId="30060"/>
    <cellStyle name="Percent 3 5 4 2 3" xfId="30061"/>
    <cellStyle name="Percent 3 5 4 2 3 2" xfId="30062"/>
    <cellStyle name="Percent 3 5 4 2 3 2 2" xfId="30063"/>
    <cellStyle name="Percent 3 5 4 2 3 2 3" xfId="30064"/>
    <cellStyle name="Percent 3 5 4 2 3 2 4" xfId="30065"/>
    <cellStyle name="Percent 3 5 4 2 3 3" xfId="30066"/>
    <cellStyle name="Percent 3 5 4 2 3 3 2" xfId="30067"/>
    <cellStyle name="Percent 3 5 4 2 3 3 3" xfId="30068"/>
    <cellStyle name="Percent 3 5 4 2 3 3 4" xfId="30069"/>
    <cellStyle name="Percent 3 5 4 2 3 4" xfId="30070"/>
    <cellStyle name="Percent 3 5 4 2 3 5" xfId="30071"/>
    <cellStyle name="Percent 3 5 4 2 3 6" xfId="30072"/>
    <cellStyle name="Percent 3 5 4 2 4" xfId="30073"/>
    <cellStyle name="Percent 3 5 4 2 4 2" xfId="30074"/>
    <cellStyle name="Percent 3 5 4 2 4 3" xfId="30075"/>
    <cellStyle name="Percent 3 5 4 2 4 4" xfId="30076"/>
    <cellStyle name="Percent 3 5 4 2 5" xfId="30077"/>
    <cellStyle name="Percent 3 5 4 2 5 2" xfId="30078"/>
    <cellStyle name="Percent 3 5 4 2 5 3" xfId="30079"/>
    <cellStyle name="Percent 3 5 4 2 5 4" xfId="30080"/>
    <cellStyle name="Percent 3 5 4 2 6" xfId="30081"/>
    <cellStyle name="Percent 3 5 4 2 7" xfId="30082"/>
    <cellStyle name="Percent 3 5 4 2 8" xfId="30083"/>
    <cellStyle name="Percent 3 5 4 3" xfId="30084"/>
    <cellStyle name="Percent 3 5 4 3 2" xfId="30085"/>
    <cellStyle name="Percent 3 5 4 3 2 2" xfId="30086"/>
    <cellStyle name="Percent 3 5 4 3 2 2 2" xfId="30087"/>
    <cellStyle name="Percent 3 5 4 3 2 2 3" xfId="30088"/>
    <cellStyle name="Percent 3 5 4 3 2 2 4" xfId="30089"/>
    <cellStyle name="Percent 3 5 4 3 2 3" xfId="30090"/>
    <cellStyle name="Percent 3 5 4 3 2 3 2" xfId="30091"/>
    <cellStyle name="Percent 3 5 4 3 2 3 3" xfId="30092"/>
    <cellStyle name="Percent 3 5 4 3 2 3 4" xfId="30093"/>
    <cellStyle name="Percent 3 5 4 3 2 4" xfId="30094"/>
    <cellStyle name="Percent 3 5 4 3 2 5" xfId="30095"/>
    <cellStyle name="Percent 3 5 4 3 2 6" xfId="30096"/>
    <cellStyle name="Percent 3 5 4 3 3" xfId="30097"/>
    <cellStyle name="Percent 3 5 4 3 3 2" xfId="30098"/>
    <cellStyle name="Percent 3 5 4 3 3 2 2" xfId="30099"/>
    <cellStyle name="Percent 3 5 4 3 3 2 3" xfId="30100"/>
    <cellStyle name="Percent 3 5 4 3 3 2 4" xfId="30101"/>
    <cellStyle name="Percent 3 5 4 3 3 3" xfId="30102"/>
    <cellStyle name="Percent 3 5 4 3 3 3 2" xfId="30103"/>
    <cellStyle name="Percent 3 5 4 3 3 3 3" xfId="30104"/>
    <cellStyle name="Percent 3 5 4 3 3 3 4" xfId="30105"/>
    <cellStyle name="Percent 3 5 4 3 3 4" xfId="30106"/>
    <cellStyle name="Percent 3 5 4 3 3 5" xfId="30107"/>
    <cellStyle name="Percent 3 5 4 3 3 6" xfId="30108"/>
    <cellStyle name="Percent 3 5 4 3 4" xfId="30109"/>
    <cellStyle name="Percent 3 5 4 3 4 2" xfId="30110"/>
    <cellStyle name="Percent 3 5 4 3 4 3" xfId="30111"/>
    <cellStyle name="Percent 3 5 4 3 4 4" xfId="30112"/>
    <cellStyle name="Percent 3 5 4 3 5" xfId="30113"/>
    <cellStyle name="Percent 3 5 4 3 5 2" xfId="30114"/>
    <cellStyle name="Percent 3 5 4 3 5 3" xfId="30115"/>
    <cellStyle name="Percent 3 5 4 3 5 4" xfId="30116"/>
    <cellStyle name="Percent 3 5 4 3 6" xfId="30117"/>
    <cellStyle name="Percent 3 5 4 3 7" xfId="30118"/>
    <cellStyle name="Percent 3 5 4 3 8" xfId="30119"/>
    <cellStyle name="Percent 3 5 4 4" xfId="30120"/>
    <cellStyle name="Percent 3 5 4 4 2" xfId="30121"/>
    <cellStyle name="Percent 3 5 4 4 2 2" xfId="30122"/>
    <cellStyle name="Percent 3 5 4 4 2 3" xfId="30123"/>
    <cellStyle name="Percent 3 5 4 4 2 4" xfId="30124"/>
    <cellStyle name="Percent 3 5 4 4 3" xfId="30125"/>
    <cellStyle name="Percent 3 5 4 4 3 2" xfId="30126"/>
    <cellStyle name="Percent 3 5 4 4 3 3" xfId="30127"/>
    <cellStyle name="Percent 3 5 4 4 3 4" xfId="30128"/>
    <cellStyle name="Percent 3 5 4 4 4" xfId="30129"/>
    <cellStyle name="Percent 3 5 4 4 5" xfId="30130"/>
    <cellStyle name="Percent 3 5 4 4 6" xfId="30131"/>
    <cellStyle name="Percent 3 5 4 5" xfId="30132"/>
    <cellStyle name="Percent 3 5 4 5 2" xfId="30133"/>
    <cellStyle name="Percent 3 5 4 5 2 2" xfId="30134"/>
    <cellStyle name="Percent 3 5 4 5 2 3" xfId="30135"/>
    <cellStyle name="Percent 3 5 4 5 2 4" xfId="30136"/>
    <cellStyle name="Percent 3 5 4 5 3" xfId="30137"/>
    <cellStyle name="Percent 3 5 4 5 3 2" xfId="30138"/>
    <cellStyle name="Percent 3 5 4 5 3 3" xfId="30139"/>
    <cellStyle name="Percent 3 5 4 5 3 4" xfId="30140"/>
    <cellStyle name="Percent 3 5 4 5 4" xfId="30141"/>
    <cellStyle name="Percent 3 5 4 5 5" xfId="30142"/>
    <cellStyle name="Percent 3 5 4 5 6" xfId="30143"/>
    <cellStyle name="Percent 3 5 4 6" xfId="30144"/>
    <cellStyle name="Percent 3 5 4 6 2" xfId="30145"/>
    <cellStyle name="Percent 3 5 4 6 3" xfId="30146"/>
    <cellStyle name="Percent 3 5 4 6 4" xfId="30147"/>
    <cellStyle name="Percent 3 5 4 7" xfId="30148"/>
    <cellStyle name="Percent 3 5 4 7 2" xfId="30149"/>
    <cellStyle name="Percent 3 5 4 7 3" xfId="30150"/>
    <cellStyle name="Percent 3 5 4 7 4" xfId="30151"/>
    <cellStyle name="Percent 3 5 4 8" xfId="30152"/>
    <cellStyle name="Percent 3 5 4 9" xfId="30153"/>
    <cellStyle name="Percent 3 5 5" xfId="30154"/>
    <cellStyle name="Percent 3 5 5 2" xfId="30155"/>
    <cellStyle name="Percent 3 5 5 2 2" xfId="30156"/>
    <cellStyle name="Percent 3 5 5 2 2 2" xfId="30157"/>
    <cellStyle name="Percent 3 5 5 2 2 3" xfId="30158"/>
    <cellStyle name="Percent 3 5 5 2 2 4" xfId="30159"/>
    <cellStyle name="Percent 3 5 5 2 3" xfId="30160"/>
    <cellStyle name="Percent 3 5 5 2 3 2" xfId="30161"/>
    <cellStyle name="Percent 3 5 5 2 3 3" xfId="30162"/>
    <cellStyle name="Percent 3 5 5 2 3 4" xfId="30163"/>
    <cellStyle name="Percent 3 5 5 2 4" xfId="30164"/>
    <cellStyle name="Percent 3 5 5 2 5" xfId="30165"/>
    <cellStyle name="Percent 3 5 5 2 6" xfId="30166"/>
    <cellStyle name="Percent 3 5 5 3" xfId="30167"/>
    <cellStyle name="Percent 3 5 5 3 2" xfId="30168"/>
    <cellStyle name="Percent 3 5 5 3 2 2" xfId="30169"/>
    <cellStyle name="Percent 3 5 5 3 2 3" xfId="30170"/>
    <cellStyle name="Percent 3 5 5 3 2 4" xfId="30171"/>
    <cellStyle name="Percent 3 5 5 3 3" xfId="30172"/>
    <cellStyle name="Percent 3 5 5 3 3 2" xfId="30173"/>
    <cellStyle name="Percent 3 5 5 3 3 3" xfId="30174"/>
    <cellStyle name="Percent 3 5 5 3 3 4" xfId="30175"/>
    <cellStyle name="Percent 3 5 5 3 4" xfId="30176"/>
    <cellStyle name="Percent 3 5 5 3 5" xfId="30177"/>
    <cellStyle name="Percent 3 5 5 3 6" xfId="30178"/>
    <cellStyle name="Percent 3 5 5 4" xfId="30179"/>
    <cellStyle name="Percent 3 5 5 4 2" xfId="30180"/>
    <cellStyle name="Percent 3 5 5 4 3" xfId="30181"/>
    <cellStyle name="Percent 3 5 5 4 4" xfId="30182"/>
    <cellStyle name="Percent 3 5 5 5" xfId="30183"/>
    <cellStyle name="Percent 3 5 5 5 2" xfId="30184"/>
    <cellStyle name="Percent 3 5 5 5 3" xfId="30185"/>
    <cellStyle name="Percent 3 5 5 5 4" xfId="30186"/>
    <cellStyle name="Percent 3 5 5 6" xfId="30187"/>
    <cellStyle name="Percent 3 5 5 7" xfId="30188"/>
    <cellStyle name="Percent 3 5 5 8" xfId="30189"/>
    <cellStyle name="Percent 3 5 6" xfId="30190"/>
    <cellStyle name="Percent 3 5 6 2" xfId="30191"/>
    <cellStyle name="Percent 3 5 6 2 2" xfId="30192"/>
    <cellStyle name="Percent 3 5 6 2 2 2" xfId="30193"/>
    <cellStyle name="Percent 3 5 6 2 2 3" xfId="30194"/>
    <cellStyle name="Percent 3 5 6 2 2 4" xfId="30195"/>
    <cellStyle name="Percent 3 5 6 2 3" xfId="30196"/>
    <cellStyle name="Percent 3 5 6 2 3 2" xfId="30197"/>
    <cellStyle name="Percent 3 5 6 2 3 3" xfId="30198"/>
    <cellStyle name="Percent 3 5 6 2 3 4" xfId="30199"/>
    <cellStyle name="Percent 3 5 6 2 4" xfId="30200"/>
    <cellStyle name="Percent 3 5 6 2 5" xfId="30201"/>
    <cellStyle name="Percent 3 5 6 2 6" xfId="30202"/>
    <cellStyle name="Percent 3 5 6 3" xfId="30203"/>
    <cellStyle name="Percent 3 5 6 3 2" xfId="30204"/>
    <cellStyle name="Percent 3 5 6 3 2 2" xfId="30205"/>
    <cellStyle name="Percent 3 5 6 3 2 3" xfId="30206"/>
    <cellStyle name="Percent 3 5 6 3 2 4" xfId="30207"/>
    <cellStyle name="Percent 3 5 6 3 3" xfId="30208"/>
    <cellStyle name="Percent 3 5 6 3 3 2" xfId="30209"/>
    <cellStyle name="Percent 3 5 6 3 3 3" xfId="30210"/>
    <cellStyle name="Percent 3 5 6 3 3 4" xfId="30211"/>
    <cellStyle name="Percent 3 5 6 3 4" xfId="30212"/>
    <cellStyle name="Percent 3 5 6 3 5" xfId="30213"/>
    <cellStyle name="Percent 3 5 6 3 6" xfId="30214"/>
    <cellStyle name="Percent 3 5 6 4" xfId="30215"/>
    <cellStyle name="Percent 3 5 6 4 2" xfId="30216"/>
    <cellStyle name="Percent 3 5 6 4 3" xfId="30217"/>
    <cellStyle name="Percent 3 5 6 4 4" xfId="30218"/>
    <cellStyle name="Percent 3 5 6 5" xfId="30219"/>
    <cellStyle name="Percent 3 5 6 5 2" xfId="30220"/>
    <cellStyle name="Percent 3 5 6 5 3" xfId="30221"/>
    <cellStyle name="Percent 3 5 6 5 4" xfId="30222"/>
    <cellStyle name="Percent 3 5 6 6" xfId="30223"/>
    <cellStyle name="Percent 3 5 6 7" xfId="30224"/>
    <cellStyle name="Percent 3 5 6 8" xfId="30225"/>
    <cellStyle name="Percent 3 5 7" xfId="30226"/>
    <cellStyle name="Percent 3 5 7 2" xfId="30227"/>
    <cellStyle name="Percent 3 5 7 2 2" xfId="30228"/>
    <cellStyle name="Percent 3 5 7 2 2 2" xfId="30229"/>
    <cellStyle name="Percent 3 5 7 2 2 3" xfId="30230"/>
    <cellStyle name="Percent 3 5 7 2 2 4" xfId="30231"/>
    <cellStyle name="Percent 3 5 7 2 3" xfId="30232"/>
    <cellStyle name="Percent 3 5 7 2 3 2" xfId="30233"/>
    <cellStyle name="Percent 3 5 7 2 3 3" xfId="30234"/>
    <cellStyle name="Percent 3 5 7 2 3 4" xfId="30235"/>
    <cellStyle name="Percent 3 5 7 2 4" xfId="30236"/>
    <cellStyle name="Percent 3 5 7 2 5" xfId="30237"/>
    <cellStyle name="Percent 3 5 7 2 6" xfId="30238"/>
    <cellStyle name="Percent 3 5 7 3" xfId="30239"/>
    <cellStyle name="Percent 3 5 7 3 2" xfId="30240"/>
    <cellStyle name="Percent 3 5 7 3 2 2" xfId="30241"/>
    <cellStyle name="Percent 3 5 7 3 2 3" xfId="30242"/>
    <cellStyle name="Percent 3 5 7 3 2 4" xfId="30243"/>
    <cellStyle name="Percent 3 5 7 3 3" xfId="30244"/>
    <cellStyle name="Percent 3 5 7 3 3 2" xfId="30245"/>
    <cellStyle name="Percent 3 5 7 3 3 3" xfId="30246"/>
    <cellStyle name="Percent 3 5 7 3 3 4" xfId="30247"/>
    <cellStyle name="Percent 3 5 7 3 4" xfId="30248"/>
    <cellStyle name="Percent 3 5 7 3 5" xfId="30249"/>
    <cellStyle name="Percent 3 5 7 3 6" xfId="30250"/>
    <cellStyle name="Percent 3 5 7 4" xfId="30251"/>
    <cellStyle name="Percent 3 5 7 4 2" xfId="30252"/>
    <cellStyle name="Percent 3 5 7 4 3" xfId="30253"/>
    <cellStyle name="Percent 3 5 7 4 4" xfId="30254"/>
    <cellStyle name="Percent 3 5 7 5" xfId="30255"/>
    <cellStyle name="Percent 3 5 7 5 2" xfId="30256"/>
    <cellStyle name="Percent 3 5 7 5 3" xfId="30257"/>
    <cellStyle name="Percent 3 5 7 5 4" xfId="30258"/>
    <cellStyle name="Percent 3 5 7 6" xfId="30259"/>
    <cellStyle name="Percent 3 5 7 7" xfId="30260"/>
    <cellStyle name="Percent 3 5 7 8" xfId="30261"/>
    <cellStyle name="Percent 3 5 8" xfId="30262"/>
    <cellStyle name="Percent 3 5 8 2" xfId="30263"/>
    <cellStyle name="Percent 3 5 8 2 2" xfId="30264"/>
    <cellStyle name="Percent 3 5 8 2 3" xfId="30265"/>
    <cellStyle name="Percent 3 5 8 2 4" xfId="30266"/>
    <cellStyle name="Percent 3 5 8 3" xfId="30267"/>
    <cellStyle name="Percent 3 5 8 3 2" xfId="30268"/>
    <cellStyle name="Percent 3 5 8 3 3" xfId="30269"/>
    <cellStyle name="Percent 3 5 8 3 4" xfId="30270"/>
    <cellStyle name="Percent 3 5 8 4" xfId="30271"/>
    <cellStyle name="Percent 3 5 8 5" xfId="30272"/>
    <cellStyle name="Percent 3 5 8 6" xfId="30273"/>
    <cellStyle name="Percent 3 5 9" xfId="30274"/>
    <cellStyle name="Percent 3 5 9 2" xfId="30275"/>
    <cellStyle name="Percent 3 5 9 2 2" xfId="30276"/>
    <cellStyle name="Percent 3 5 9 2 3" xfId="30277"/>
    <cellStyle name="Percent 3 5 9 2 4" xfId="30278"/>
    <cellStyle name="Percent 3 5 9 3" xfId="30279"/>
    <cellStyle name="Percent 3 5 9 3 2" xfId="30280"/>
    <cellStyle name="Percent 3 5 9 3 3" xfId="30281"/>
    <cellStyle name="Percent 3 5 9 3 4" xfId="30282"/>
    <cellStyle name="Percent 3 5 9 4" xfId="30283"/>
    <cellStyle name="Percent 3 5 9 5" xfId="30284"/>
    <cellStyle name="Percent 3 5 9 6" xfId="30285"/>
    <cellStyle name="Percent 3 6" xfId="30286"/>
    <cellStyle name="Percent 3 6 10" xfId="30287"/>
    <cellStyle name="Percent 3 6 10 2" xfId="30288"/>
    <cellStyle name="Percent 3 6 10 3" xfId="30289"/>
    <cellStyle name="Percent 3 6 10 4" xfId="30290"/>
    <cellStyle name="Percent 3 6 11" xfId="30291"/>
    <cellStyle name="Percent 3 6 11 2" xfId="30292"/>
    <cellStyle name="Percent 3 6 11 3" xfId="30293"/>
    <cellStyle name="Percent 3 6 11 4" xfId="30294"/>
    <cellStyle name="Percent 3 6 12" xfId="30295"/>
    <cellStyle name="Percent 3 6 12 2" xfId="30296"/>
    <cellStyle name="Percent 3 6 12 3" xfId="30297"/>
    <cellStyle name="Percent 3 6 12 4" xfId="30298"/>
    <cellStyle name="Percent 3 6 13" xfId="30299"/>
    <cellStyle name="Percent 3 6 14" xfId="30300"/>
    <cellStyle name="Percent 3 6 15" xfId="30301"/>
    <cellStyle name="Percent 3 6 16" xfId="30302"/>
    <cellStyle name="Percent 3 6 17" xfId="30303"/>
    <cellStyle name="Percent 3 6 2" xfId="30304"/>
    <cellStyle name="Percent 3 6 2 10" xfId="30305"/>
    <cellStyle name="Percent 3 6 2 10 2" xfId="30306"/>
    <cellStyle name="Percent 3 6 2 10 3" xfId="30307"/>
    <cellStyle name="Percent 3 6 2 10 4" xfId="30308"/>
    <cellStyle name="Percent 3 6 2 11" xfId="30309"/>
    <cellStyle name="Percent 3 6 2 12" xfId="30310"/>
    <cellStyle name="Percent 3 6 2 13" xfId="30311"/>
    <cellStyle name="Percent 3 6 2 2" xfId="30312"/>
    <cellStyle name="Percent 3 6 2 2 10" xfId="30313"/>
    <cellStyle name="Percent 3 6 2 2 11" xfId="30314"/>
    <cellStyle name="Percent 3 6 2 2 12" xfId="30315"/>
    <cellStyle name="Percent 3 6 2 2 2" xfId="30316"/>
    <cellStyle name="Percent 3 6 2 2 2 10" xfId="30317"/>
    <cellStyle name="Percent 3 6 2 2 2 2" xfId="30318"/>
    <cellStyle name="Percent 3 6 2 2 2 2 2" xfId="30319"/>
    <cellStyle name="Percent 3 6 2 2 2 2 2 2" xfId="30320"/>
    <cellStyle name="Percent 3 6 2 2 2 2 2 2 2" xfId="30321"/>
    <cellStyle name="Percent 3 6 2 2 2 2 2 2 3" xfId="30322"/>
    <cellStyle name="Percent 3 6 2 2 2 2 2 2 4" xfId="30323"/>
    <cellStyle name="Percent 3 6 2 2 2 2 2 3" xfId="30324"/>
    <cellStyle name="Percent 3 6 2 2 2 2 2 3 2" xfId="30325"/>
    <cellStyle name="Percent 3 6 2 2 2 2 2 3 3" xfId="30326"/>
    <cellStyle name="Percent 3 6 2 2 2 2 2 3 4" xfId="30327"/>
    <cellStyle name="Percent 3 6 2 2 2 2 2 4" xfId="30328"/>
    <cellStyle name="Percent 3 6 2 2 2 2 2 5" xfId="30329"/>
    <cellStyle name="Percent 3 6 2 2 2 2 2 6" xfId="30330"/>
    <cellStyle name="Percent 3 6 2 2 2 2 3" xfId="30331"/>
    <cellStyle name="Percent 3 6 2 2 2 2 3 2" xfId="30332"/>
    <cellStyle name="Percent 3 6 2 2 2 2 3 2 2" xfId="30333"/>
    <cellStyle name="Percent 3 6 2 2 2 2 3 2 3" xfId="30334"/>
    <cellStyle name="Percent 3 6 2 2 2 2 3 2 4" xfId="30335"/>
    <cellStyle name="Percent 3 6 2 2 2 2 3 3" xfId="30336"/>
    <cellStyle name="Percent 3 6 2 2 2 2 3 3 2" xfId="30337"/>
    <cellStyle name="Percent 3 6 2 2 2 2 3 3 3" xfId="30338"/>
    <cellStyle name="Percent 3 6 2 2 2 2 3 3 4" xfId="30339"/>
    <cellStyle name="Percent 3 6 2 2 2 2 3 4" xfId="30340"/>
    <cellStyle name="Percent 3 6 2 2 2 2 3 5" xfId="30341"/>
    <cellStyle name="Percent 3 6 2 2 2 2 3 6" xfId="30342"/>
    <cellStyle name="Percent 3 6 2 2 2 2 4" xfId="30343"/>
    <cellStyle name="Percent 3 6 2 2 2 2 4 2" xfId="30344"/>
    <cellStyle name="Percent 3 6 2 2 2 2 4 3" xfId="30345"/>
    <cellStyle name="Percent 3 6 2 2 2 2 4 4" xfId="30346"/>
    <cellStyle name="Percent 3 6 2 2 2 2 5" xfId="30347"/>
    <cellStyle name="Percent 3 6 2 2 2 2 5 2" xfId="30348"/>
    <cellStyle name="Percent 3 6 2 2 2 2 5 3" xfId="30349"/>
    <cellStyle name="Percent 3 6 2 2 2 2 5 4" xfId="30350"/>
    <cellStyle name="Percent 3 6 2 2 2 2 6" xfId="30351"/>
    <cellStyle name="Percent 3 6 2 2 2 2 7" xfId="30352"/>
    <cellStyle name="Percent 3 6 2 2 2 2 8" xfId="30353"/>
    <cellStyle name="Percent 3 6 2 2 2 3" xfId="30354"/>
    <cellStyle name="Percent 3 6 2 2 2 3 2" xfId="30355"/>
    <cellStyle name="Percent 3 6 2 2 2 3 2 2" xfId="30356"/>
    <cellStyle name="Percent 3 6 2 2 2 3 2 2 2" xfId="30357"/>
    <cellStyle name="Percent 3 6 2 2 2 3 2 2 3" xfId="30358"/>
    <cellStyle name="Percent 3 6 2 2 2 3 2 2 4" xfId="30359"/>
    <cellStyle name="Percent 3 6 2 2 2 3 2 3" xfId="30360"/>
    <cellStyle name="Percent 3 6 2 2 2 3 2 3 2" xfId="30361"/>
    <cellStyle name="Percent 3 6 2 2 2 3 2 3 3" xfId="30362"/>
    <cellStyle name="Percent 3 6 2 2 2 3 2 3 4" xfId="30363"/>
    <cellStyle name="Percent 3 6 2 2 2 3 2 4" xfId="30364"/>
    <cellStyle name="Percent 3 6 2 2 2 3 2 5" xfId="30365"/>
    <cellStyle name="Percent 3 6 2 2 2 3 2 6" xfId="30366"/>
    <cellStyle name="Percent 3 6 2 2 2 3 3" xfId="30367"/>
    <cellStyle name="Percent 3 6 2 2 2 3 3 2" xfId="30368"/>
    <cellStyle name="Percent 3 6 2 2 2 3 3 2 2" xfId="30369"/>
    <cellStyle name="Percent 3 6 2 2 2 3 3 2 3" xfId="30370"/>
    <cellStyle name="Percent 3 6 2 2 2 3 3 2 4" xfId="30371"/>
    <cellStyle name="Percent 3 6 2 2 2 3 3 3" xfId="30372"/>
    <cellStyle name="Percent 3 6 2 2 2 3 3 3 2" xfId="30373"/>
    <cellStyle name="Percent 3 6 2 2 2 3 3 3 3" xfId="30374"/>
    <cellStyle name="Percent 3 6 2 2 2 3 3 3 4" xfId="30375"/>
    <cellStyle name="Percent 3 6 2 2 2 3 3 4" xfId="30376"/>
    <cellStyle name="Percent 3 6 2 2 2 3 3 5" xfId="30377"/>
    <cellStyle name="Percent 3 6 2 2 2 3 3 6" xfId="30378"/>
    <cellStyle name="Percent 3 6 2 2 2 3 4" xfId="30379"/>
    <cellStyle name="Percent 3 6 2 2 2 3 4 2" xfId="30380"/>
    <cellStyle name="Percent 3 6 2 2 2 3 4 3" xfId="30381"/>
    <cellStyle name="Percent 3 6 2 2 2 3 4 4" xfId="30382"/>
    <cellStyle name="Percent 3 6 2 2 2 3 5" xfId="30383"/>
    <cellStyle name="Percent 3 6 2 2 2 3 5 2" xfId="30384"/>
    <cellStyle name="Percent 3 6 2 2 2 3 5 3" xfId="30385"/>
    <cellStyle name="Percent 3 6 2 2 2 3 5 4" xfId="30386"/>
    <cellStyle name="Percent 3 6 2 2 2 3 6" xfId="30387"/>
    <cellStyle name="Percent 3 6 2 2 2 3 7" xfId="30388"/>
    <cellStyle name="Percent 3 6 2 2 2 3 8" xfId="30389"/>
    <cellStyle name="Percent 3 6 2 2 2 4" xfId="30390"/>
    <cellStyle name="Percent 3 6 2 2 2 4 2" xfId="30391"/>
    <cellStyle name="Percent 3 6 2 2 2 4 2 2" xfId="30392"/>
    <cellStyle name="Percent 3 6 2 2 2 4 2 3" xfId="30393"/>
    <cellStyle name="Percent 3 6 2 2 2 4 2 4" xfId="30394"/>
    <cellStyle name="Percent 3 6 2 2 2 4 3" xfId="30395"/>
    <cellStyle name="Percent 3 6 2 2 2 4 3 2" xfId="30396"/>
    <cellStyle name="Percent 3 6 2 2 2 4 3 3" xfId="30397"/>
    <cellStyle name="Percent 3 6 2 2 2 4 3 4" xfId="30398"/>
    <cellStyle name="Percent 3 6 2 2 2 4 4" xfId="30399"/>
    <cellStyle name="Percent 3 6 2 2 2 4 5" xfId="30400"/>
    <cellStyle name="Percent 3 6 2 2 2 4 6" xfId="30401"/>
    <cellStyle name="Percent 3 6 2 2 2 5" xfId="30402"/>
    <cellStyle name="Percent 3 6 2 2 2 5 2" xfId="30403"/>
    <cellStyle name="Percent 3 6 2 2 2 5 2 2" xfId="30404"/>
    <cellStyle name="Percent 3 6 2 2 2 5 2 3" xfId="30405"/>
    <cellStyle name="Percent 3 6 2 2 2 5 2 4" xfId="30406"/>
    <cellStyle name="Percent 3 6 2 2 2 5 3" xfId="30407"/>
    <cellStyle name="Percent 3 6 2 2 2 5 3 2" xfId="30408"/>
    <cellStyle name="Percent 3 6 2 2 2 5 3 3" xfId="30409"/>
    <cellStyle name="Percent 3 6 2 2 2 5 3 4" xfId="30410"/>
    <cellStyle name="Percent 3 6 2 2 2 5 4" xfId="30411"/>
    <cellStyle name="Percent 3 6 2 2 2 5 5" xfId="30412"/>
    <cellStyle name="Percent 3 6 2 2 2 5 6" xfId="30413"/>
    <cellStyle name="Percent 3 6 2 2 2 6" xfId="30414"/>
    <cellStyle name="Percent 3 6 2 2 2 6 2" xfId="30415"/>
    <cellStyle name="Percent 3 6 2 2 2 6 3" xfId="30416"/>
    <cellStyle name="Percent 3 6 2 2 2 6 4" xfId="30417"/>
    <cellStyle name="Percent 3 6 2 2 2 7" xfId="30418"/>
    <cellStyle name="Percent 3 6 2 2 2 7 2" xfId="30419"/>
    <cellStyle name="Percent 3 6 2 2 2 7 3" xfId="30420"/>
    <cellStyle name="Percent 3 6 2 2 2 7 4" xfId="30421"/>
    <cellStyle name="Percent 3 6 2 2 2 8" xfId="30422"/>
    <cellStyle name="Percent 3 6 2 2 2 9" xfId="30423"/>
    <cellStyle name="Percent 3 6 2 2 3" xfId="30424"/>
    <cellStyle name="Percent 3 6 2 2 3 2" xfId="30425"/>
    <cellStyle name="Percent 3 6 2 2 3 2 2" xfId="30426"/>
    <cellStyle name="Percent 3 6 2 2 3 2 2 2" xfId="30427"/>
    <cellStyle name="Percent 3 6 2 2 3 2 2 3" xfId="30428"/>
    <cellStyle name="Percent 3 6 2 2 3 2 2 4" xfId="30429"/>
    <cellStyle name="Percent 3 6 2 2 3 2 3" xfId="30430"/>
    <cellStyle name="Percent 3 6 2 2 3 2 3 2" xfId="30431"/>
    <cellStyle name="Percent 3 6 2 2 3 2 3 3" xfId="30432"/>
    <cellStyle name="Percent 3 6 2 2 3 2 3 4" xfId="30433"/>
    <cellStyle name="Percent 3 6 2 2 3 2 4" xfId="30434"/>
    <cellStyle name="Percent 3 6 2 2 3 2 5" xfId="30435"/>
    <cellStyle name="Percent 3 6 2 2 3 2 6" xfId="30436"/>
    <cellStyle name="Percent 3 6 2 2 3 3" xfId="30437"/>
    <cellStyle name="Percent 3 6 2 2 3 3 2" xfId="30438"/>
    <cellStyle name="Percent 3 6 2 2 3 3 2 2" xfId="30439"/>
    <cellStyle name="Percent 3 6 2 2 3 3 2 3" xfId="30440"/>
    <cellStyle name="Percent 3 6 2 2 3 3 2 4" xfId="30441"/>
    <cellStyle name="Percent 3 6 2 2 3 3 3" xfId="30442"/>
    <cellStyle name="Percent 3 6 2 2 3 3 3 2" xfId="30443"/>
    <cellStyle name="Percent 3 6 2 2 3 3 3 3" xfId="30444"/>
    <cellStyle name="Percent 3 6 2 2 3 3 3 4" xfId="30445"/>
    <cellStyle name="Percent 3 6 2 2 3 3 4" xfId="30446"/>
    <cellStyle name="Percent 3 6 2 2 3 3 5" xfId="30447"/>
    <cellStyle name="Percent 3 6 2 2 3 3 6" xfId="30448"/>
    <cellStyle name="Percent 3 6 2 2 3 4" xfId="30449"/>
    <cellStyle name="Percent 3 6 2 2 3 4 2" xfId="30450"/>
    <cellStyle name="Percent 3 6 2 2 3 4 3" xfId="30451"/>
    <cellStyle name="Percent 3 6 2 2 3 4 4" xfId="30452"/>
    <cellStyle name="Percent 3 6 2 2 3 5" xfId="30453"/>
    <cellStyle name="Percent 3 6 2 2 3 5 2" xfId="30454"/>
    <cellStyle name="Percent 3 6 2 2 3 5 3" xfId="30455"/>
    <cellStyle name="Percent 3 6 2 2 3 5 4" xfId="30456"/>
    <cellStyle name="Percent 3 6 2 2 3 6" xfId="30457"/>
    <cellStyle name="Percent 3 6 2 2 3 7" xfId="30458"/>
    <cellStyle name="Percent 3 6 2 2 3 8" xfId="30459"/>
    <cellStyle name="Percent 3 6 2 2 4" xfId="30460"/>
    <cellStyle name="Percent 3 6 2 2 4 2" xfId="30461"/>
    <cellStyle name="Percent 3 6 2 2 4 2 2" xfId="30462"/>
    <cellStyle name="Percent 3 6 2 2 4 2 2 2" xfId="30463"/>
    <cellStyle name="Percent 3 6 2 2 4 2 2 3" xfId="30464"/>
    <cellStyle name="Percent 3 6 2 2 4 2 2 4" xfId="30465"/>
    <cellStyle name="Percent 3 6 2 2 4 2 3" xfId="30466"/>
    <cellStyle name="Percent 3 6 2 2 4 2 3 2" xfId="30467"/>
    <cellStyle name="Percent 3 6 2 2 4 2 3 3" xfId="30468"/>
    <cellStyle name="Percent 3 6 2 2 4 2 3 4" xfId="30469"/>
    <cellStyle name="Percent 3 6 2 2 4 2 4" xfId="30470"/>
    <cellStyle name="Percent 3 6 2 2 4 2 5" xfId="30471"/>
    <cellStyle name="Percent 3 6 2 2 4 2 6" xfId="30472"/>
    <cellStyle name="Percent 3 6 2 2 4 3" xfId="30473"/>
    <cellStyle name="Percent 3 6 2 2 4 3 2" xfId="30474"/>
    <cellStyle name="Percent 3 6 2 2 4 3 2 2" xfId="30475"/>
    <cellStyle name="Percent 3 6 2 2 4 3 2 3" xfId="30476"/>
    <cellStyle name="Percent 3 6 2 2 4 3 2 4" xfId="30477"/>
    <cellStyle name="Percent 3 6 2 2 4 3 3" xfId="30478"/>
    <cellStyle name="Percent 3 6 2 2 4 3 3 2" xfId="30479"/>
    <cellStyle name="Percent 3 6 2 2 4 3 3 3" xfId="30480"/>
    <cellStyle name="Percent 3 6 2 2 4 3 3 4" xfId="30481"/>
    <cellStyle name="Percent 3 6 2 2 4 3 4" xfId="30482"/>
    <cellStyle name="Percent 3 6 2 2 4 3 5" xfId="30483"/>
    <cellStyle name="Percent 3 6 2 2 4 3 6" xfId="30484"/>
    <cellStyle name="Percent 3 6 2 2 4 4" xfId="30485"/>
    <cellStyle name="Percent 3 6 2 2 4 4 2" xfId="30486"/>
    <cellStyle name="Percent 3 6 2 2 4 4 3" xfId="30487"/>
    <cellStyle name="Percent 3 6 2 2 4 4 4" xfId="30488"/>
    <cellStyle name="Percent 3 6 2 2 4 5" xfId="30489"/>
    <cellStyle name="Percent 3 6 2 2 4 5 2" xfId="30490"/>
    <cellStyle name="Percent 3 6 2 2 4 5 3" xfId="30491"/>
    <cellStyle name="Percent 3 6 2 2 4 5 4" xfId="30492"/>
    <cellStyle name="Percent 3 6 2 2 4 6" xfId="30493"/>
    <cellStyle name="Percent 3 6 2 2 4 7" xfId="30494"/>
    <cellStyle name="Percent 3 6 2 2 4 8" xfId="30495"/>
    <cellStyle name="Percent 3 6 2 2 5" xfId="30496"/>
    <cellStyle name="Percent 3 6 2 2 5 2" xfId="30497"/>
    <cellStyle name="Percent 3 6 2 2 5 2 2" xfId="30498"/>
    <cellStyle name="Percent 3 6 2 2 5 2 2 2" xfId="30499"/>
    <cellStyle name="Percent 3 6 2 2 5 2 2 3" xfId="30500"/>
    <cellStyle name="Percent 3 6 2 2 5 2 2 4" xfId="30501"/>
    <cellStyle name="Percent 3 6 2 2 5 2 3" xfId="30502"/>
    <cellStyle name="Percent 3 6 2 2 5 2 3 2" xfId="30503"/>
    <cellStyle name="Percent 3 6 2 2 5 2 3 3" xfId="30504"/>
    <cellStyle name="Percent 3 6 2 2 5 2 3 4" xfId="30505"/>
    <cellStyle name="Percent 3 6 2 2 5 2 4" xfId="30506"/>
    <cellStyle name="Percent 3 6 2 2 5 2 5" xfId="30507"/>
    <cellStyle name="Percent 3 6 2 2 5 2 6" xfId="30508"/>
    <cellStyle name="Percent 3 6 2 2 5 3" xfId="30509"/>
    <cellStyle name="Percent 3 6 2 2 5 3 2" xfId="30510"/>
    <cellStyle name="Percent 3 6 2 2 5 3 2 2" xfId="30511"/>
    <cellStyle name="Percent 3 6 2 2 5 3 2 3" xfId="30512"/>
    <cellStyle name="Percent 3 6 2 2 5 3 2 4" xfId="30513"/>
    <cellStyle name="Percent 3 6 2 2 5 3 3" xfId="30514"/>
    <cellStyle name="Percent 3 6 2 2 5 3 3 2" xfId="30515"/>
    <cellStyle name="Percent 3 6 2 2 5 3 3 3" xfId="30516"/>
    <cellStyle name="Percent 3 6 2 2 5 3 3 4" xfId="30517"/>
    <cellStyle name="Percent 3 6 2 2 5 3 4" xfId="30518"/>
    <cellStyle name="Percent 3 6 2 2 5 3 5" xfId="30519"/>
    <cellStyle name="Percent 3 6 2 2 5 3 6" xfId="30520"/>
    <cellStyle name="Percent 3 6 2 2 5 4" xfId="30521"/>
    <cellStyle name="Percent 3 6 2 2 5 4 2" xfId="30522"/>
    <cellStyle name="Percent 3 6 2 2 5 4 3" xfId="30523"/>
    <cellStyle name="Percent 3 6 2 2 5 4 4" xfId="30524"/>
    <cellStyle name="Percent 3 6 2 2 5 5" xfId="30525"/>
    <cellStyle name="Percent 3 6 2 2 5 5 2" xfId="30526"/>
    <cellStyle name="Percent 3 6 2 2 5 5 3" xfId="30527"/>
    <cellStyle name="Percent 3 6 2 2 5 5 4" xfId="30528"/>
    <cellStyle name="Percent 3 6 2 2 5 6" xfId="30529"/>
    <cellStyle name="Percent 3 6 2 2 5 7" xfId="30530"/>
    <cellStyle name="Percent 3 6 2 2 5 8" xfId="30531"/>
    <cellStyle name="Percent 3 6 2 2 6" xfId="30532"/>
    <cellStyle name="Percent 3 6 2 2 6 2" xfId="30533"/>
    <cellStyle name="Percent 3 6 2 2 6 2 2" xfId="30534"/>
    <cellStyle name="Percent 3 6 2 2 6 2 3" xfId="30535"/>
    <cellStyle name="Percent 3 6 2 2 6 2 4" xfId="30536"/>
    <cellStyle name="Percent 3 6 2 2 6 3" xfId="30537"/>
    <cellStyle name="Percent 3 6 2 2 6 3 2" xfId="30538"/>
    <cellStyle name="Percent 3 6 2 2 6 3 3" xfId="30539"/>
    <cellStyle name="Percent 3 6 2 2 6 3 4" xfId="30540"/>
    <cellStyle name="Percent 3 6 2 2 6 4" xfId="30541"/>
    <cellStyle name="Percent 3 6 2 2 6 5" xfId="30542"/>
    <cellStyle name="Percent 3 6 2 2 6 6" xfId="30543"/>
    <cellStyle name="Percent 3 6 2 2 7" xfId="30544"/>
    <cellStyle name="Percent 3 6 2 2 7 2" xfId="30545"/>
    <cellStyle name="Percent 3 6 2 2 7 2 2" xfId="30546"/>
    <cellStyle name="Percent 3 6 2 2 7 2 3" xfId="30547"/>
    <cellStyle name="Percent 3 6 2 2 7 2 4" xfId="30548"/>
    <cellStyle name="Percent 3 6 2 2 7 3" xfId="30549"/>
    <cellStyle name="Percent 3 6 2 2 7 3 2" xfId="30550"/>
    <cellStyle name="Percent 3 6 2 2 7 3 3" xfId="30551"/>
    <cellStyle name="Percent 3 6 2 2 7 3 4" xfId="30552"/>
    <cellStyle name="Percent 3 6 2 2 7 4" xfId="30553"/>
    <cellStyle name="Percent 3 6 2 2 7 5" xfId="30554"/>
    <cellStyle name="Percent 3 6 2 2 7 6" xfId="30555"/>
    <cellStyle name="Percent 3 6 2 2 8" xfId="30556"/>
    <cellStyle name="Percent 3 6 2 2 8 2" xfId="30557"/>
    <cellStyle name="Percent 3 6 2 2 8 3" xfId="30558"/>
    <cellStyle name="Percent 3 6 2 2 8 4" xfId="30559"/>
    <cellStyle name="Percent 3 6 2 2 9" xfId="30560"/>
    <cellStyle name="Percent 3 6 2 2 9 2" xfId="30561"/>
    <cellStyle name="Percent 3 6 2 2 9 3" xfId="30562"/>
    <cellStyle name="Percent 3 6 2 2 9 4" xfId="30563"/>
    <cellStyle name="Percent 3 6 2 3" xfId="30564"/>
    <cellStyle name="Percent 3 6 2 3 10" xfId="30565"/>
    <cellStyle name="Percent 3 6 2 3 2" xfId="30566"/>
    <cellStyle name="Percent 3 6 2 3 2 2" xfId="30567"/>
    <cellStyle name="Percent 3 6 2 3 2 2 2" xfId="30568"/>
    <cellStyle name="Percent 3 6 2 3 2 2 2 2" xfId="30569"/>
    <cellStyle name="Percent 3 6 2 3 2 2 2 3" xfId="30570"/>
    <cellStyle name="Percent 3 6 2 3 2 2 2 4" xfId="30571"/>
    <cellStyle name="Percent 3 6 2 3 2 2 3" xfId="30572"/>
    <cellStyle name="Percent 3 6 2 3 2 2 3 2" xfId="30573"/>
    <cellStyle name="Percent 3 6 2 3 2 2 3 3" xfId="30574"/>
    <cellStyle name="Percent 3 6 2 3 2 2 3 4" xfId="30575"/>
    <cellStyle name="Percent 3 6 2 3 2 2 4" xfId="30576"/>
    <cellStyle name="Percent 3 6 2 3 2 2 5" xfId="30577"/>
    <cellStyle name="Percent 3 6 2 3 2 2 6" xfId="30578"/>
    <cellStyle name="Percent 3 6 2 3 2 3" xfId="30579"/>
    <cellStyle name="Percent 3 6 2 3 2 3 2" xfId="30580"/>
    <cellStyle name="Percent 3 6 2 3 2 3 2 2" xfId="30581"/>
    <cellStyle name="Percent 3 6 2 3 2 3 2 3" xfId="30582"/>
    <cellStyle name="Percent 3 6 2 3 2 3 2 4" xfId="30583"/>
    <cellStyle name="Percent 3 6 2 3 2 3 3" xfId="30584"/>
    <cellStyle name="Percent 3 6 2 3 2 3 3 2" xfId="30585"/>
    <cellStyle name="Percent 3 6 2 3 2 3 3 3" xfId="30586"/>
    <cellStyle name="Percent 3 6 2 3 2 3 3 4" xfId="30587"/>
    <cellStyle name="Percent 3 6 2 3 2 3 4" xfId="30588"/>
    <cellStyle name="Percent 3 6 2 3 2 3 5" xfId="30589"/>
    <cellStyle name="Percent 3 6 2 3 2 3 6" xfId="30590"/>
    <cellStyle name="Percent 3 6 2 3 2 4" xfId="30591"/>
    <cellStyle name="Percent 3 6 2 3 2 4 2" xfId="30592"/>
    <cellStyle name="Percent 3 6 2 3 2 4 3" xfId="30593"/>
    <cellStyle name="Percent 3 6 2 3 2 4 4" xfId="30594"/>
    <cellStyle name="Percent 3 6 2 3 2 5" xfId="30595"/>
    <cellStyle name="Percent 3 6 2 3 2 5 2" xfId="30596"/>
    <cellStyle name="Percent 3 6 2 3 2 5 3" xfId="30597"/>
    <cellStyle name="Percent 3 6 2 3 2 5 4" xfId="30598"/>
    <cellStyle name="Percent 3 6 2 3 2 6" xfId="30599"/>
    <cellStyle name="Percent 3 6 2 3 2 7" xfId="30600"/>
    <cellStyle name="Percent 3 6 2 3 2 8" xfId="30601"/>
    <cellStyle name="Percent 3 6 2 3 3" xfId="30602"/>
    <cellStyle name="Percent 3 6 2 3 3 2" xfId="30603"/>
    <cellStyle name="Percent 3 6 2 3 3 2 2" xfId="30604"/>
    <cellStyle name="Percent 3 6 2 3 3 2 2 2" xfId="30605"/>
    <cellStyle name="Percent 3 6 2 3 3 2 2 3" xfId="30606"/>
    <cellStyle name="Percent 3 6 2 3 3 2 2 4" xfId="30607"/>
    <cellStyle name="Percent 3 6 2 3 3 2 3" xfId="30608"/>
    <cellStyle name="Percent 3 6 2 3 3 2 3 2" xfId="30609"/>
    <cellStyle name="Percent 3 6 2 3 3 2 3 3" xfId="30610"/>
    <cellStyle name="Percent 3 6 2 3 3 2 3 4" xfId="30611"/>
    <cellStyle name="Percent 3 6 2 3 3 2 4" xfId="30612"/>
    <cellStyle name="Percent 3 6 2 3 3 2 5" xfId="30613"/>
    <cellStyle name="Percent 3 6 2 3 3 2 6" xfId="30614"/>
    <cellStyle name="Percent 3 6 2 3 3 3" xfId="30615"/>
    <cellStyle name="Percent 3 6 2 3 3 3 2" xfId="30616"/>
    <cellStyle name="Percent 3 6 2 3 3 3 2 2" xfId="30617"/>
    <cellStyle name="Percent 3 6 2 3 3 3 2 3" xfId="30618"/>
    <cellStyle name="Percent 3 6 2 3 3 3 2 4" xfId="30619"/>
    <cellStyle name="Percent 3 6 2 3 3 3 3" xfId="30620"/>
    <cellStyle name="Percent 3 6 2 3 3 3 3 2" xfId="30621"/>
    <cellStyle name="Percent 3 6 2 3 3 3 3 3" xfId="30622"/>
    <cellStyle name="Percent 3 6 2 3 3 3 3 4" xfId="30623"/>
    <cellStyle name="Percent 3 6 2 3 3 3 4" xfId="30624"/>
    <cellStyle name="Percent 3 6 2 3 3 3 5" xfId="30625"/>
    <cellStyle name="Percent 3 6 2 3 3 3 6" xfId="30626"/>
    <cellStyle name="Percent 3 6 2 3 3 4" xfId="30627"/>
    <cellStyle name="Percent 3 6 2 3 3 4 2" xfId="30628"/>
    <cellStyle name="Percent 3 6 2 3 3 4 3" xfId="30629"/>
    <cellStyle name="Percent 3 6 2 3 3 4 4" xfId="30630"/>
    <cellStyle name="Percent 3 6 2 3 3 5" xfId="30631"/>
    <cellStyle name="Percent 3 6 2 3 3 5 2" xfId="30632"/>
    <cellStyle name="Percent 3 6 2 3 3 5 3" xfId="30633"/>
    <cellStyle name="Percent 3 6 2 3 3 5 4" xfId="30634"/>
    <cellStyle name="Percent 3 6 2 3 3 6" xfId="30635"/>
    <cellStyle name="Percent 3 6 2 3 3 7" xfId="30636"/>
    <cellStyle name="Percent 3 6 2 3 3 8" xfId="30637"/>
    <cellStyle name="Percent 3 6 2 3 4" xfId="30638"/>
    <cellStyle name="Percent 3 6 2 3 4 2" xfId="30639"/>
    <cellStyle name="Percent 3 6 2 3 4 2 2" xfId="30640"/>
    <cellStyle name="Percent 3 6 2 3 4 2 3" xfId="30641"/>
    <cellStyle name="Percent 3 6 2 3 4 2 4" xfId="30642"/>
    <cellStyle name="Percent 3 6 2 3 4 3" xfId="30643"/>
    <cellStyle name="Percent 3 6 2 3 4 3 2" xfId="30644"/>
    <cellStyle name="Percent 3 6 2 3 4 3 3" xfId="30645"/>
    <cellStyle name="Percent 3 6 2 3 4 3 4" xfId="30646"/>
    <cellStyle name="Percent 3 6 2 3 4 4" xfId="30647"/>
    <cellStyle name="Percent 3 6 2 3 4 5" xfId="30648"/>
    <cellStyle name="Percent 3 6 2 3 4 6" xfId="30649"/>
    <cellStyle name="Percent 3 6 2 3 5" xfId="30650"/>
    <cellStyle name="Percent 3 6 2 3 5 2" xfId="30651"/>
    <cellStyle name="Percent 3 6 2 3 5 2 2" xfId="30652"/>
    <cellStyle name="Percent 3 6 2 3 5 2 3" xfId="30653"/>
    <cellStyle name="Percent 3 6 2 3 5 2 4" xfId="30654"/>
    <cellStyle name="Percent 3 6 2 3 5 3" xfId="30655"/>
    <cellStyle name="Percent 3 6 2 3 5 3 2" xfId="30656"/>
    <cellStyle name="Percent 3 6 2 3 5 3 3" xfId="30657"/>
    <cellStyle name="Percent 3 6 2 3 5 3 4" xfId="30658"/>
    <cellStyle name="Percent 3 6 2 3 5 4" xfId="30659"/>
    <cellStyle name="Percent 3 6 2 3 5 5" xfId="30660"/>
    <cellStyle name="Percent 3 6 2 3 5 6" xfId="30661"/>
    <cellStyle name="Percent 3 6 2 3 6" xfId="30662"/>
    <cellStyle name="Percent 3 6 2 3 6 2" xfId="30663"/>
    <cellStyle name="Percent 3 6 2 3 6 3" xfId="30664"/>
    <cellStyle name="Percent 3 6 2 3 6 4" xfId="30665"/>
    <cellStyle name="Percent 3 6 2 3 7" xfId="30666"/>
    <cellStyle name="Percent 3 6 2 3 7 2" xfId="30667"/>
    <cellStyle name="Percent 3 6 2 3 7 3" xfId="30668"/>
    <cellStyle name="Percent 3 6 2 3 7 4" xfId="30669"/>
    <cellStyle name="Percent 3 6 2 3 8" xfId="30670"/>
    <cellStyle name="Percent 3 6 2 3 9" xfId="30671"/>
    <cellStyle name="Percent 3 6 2 4" xfId="30672"/>
    <cellStyle name="Percent 3 6 2 4 2" xfId="30673"/>
    <cellStyle name="Percent 3 6 2 4 2 2" xfId="30674"/>
    <cellStyle name="Percent 3 6 2 4 2 2 2" xfId="30675"/>
    <cellStyle name="Percent 3 6 2 4 2 2 3" xfId="30676"/>
    <cellStyle name="Percent 3 6 2 4 2 2 4" xfId="30677"/>
    <cellStyle name="Percent 3 6 2 4 2 3" xfId="30678"/>
    <cellStyle name="Percent 3 6 2 4 2 3 2" xfId="30679"/>
    <cellStyle name="Percent 3 6 2 4 2 3 3" xfId="30680"/>
    <cellStyle name="Percent 3 6 2 4 2 3 4" xfId="30681"/>
    <cellStyle name="Percent 3 6 2 4 2 4" xfId="30682"/>
    <cellStyle name="Percent 3 6 2 4 2 5" xfId="30683"/>
    <cellStyle name="Percent 3 6 2 4 2 6" xfId="30684"/>
    <cellStyle name="Percent 3 6 2 4 3" xfId="30685"/>
    <cellStyle name="Percent 3 6 2 4 3 2" xfId="30686"/>
    <cellStyle name="Percent 3 6 2 4 3 2 2" xfId="30687"/>
    <cellStyle name="Percent 3 6 2 4 3 2 3" xfId="30688"/>
    <cellStyle name="Percent 3 6 2 4 3 2 4" xfId="30689"/>
    <cellStyle name="Percent 3 6 2 4 3 3" xfId="30690"/>
    <cellStyle name="Percent 3 6 2 4 3 3 2" xfId="30691"/>
    <cellStyle name="Percent 3 6 2 4 3 3 3" xfId="30692"/>
    <cellStyle name="Percent 3 6 2 4 3 3 4" xfId="30693"/>
    <cellStyle name="Percent 3 6 2 4 3 4" xfId="30694"/>
    <cellStyle name="Percent 3 6 2 4 3 5" xfId="30695"/>
    <cellStyle name="Percent 3 6 2 4 3 6" xfId="30696"/>
    <cellStyle name="Percent 3 6 2 4 4" xfId="30697"/>
    <cellStyle name="Percent 3 6 2 4 4 2" xfId="30698"/>
    <cellStyle name="Percent 3 6 2 4 4 3" xfId="30699"/>
    <cellStyle name="Percent 3 6 2 4 4 4" xfId="30700"/>
    <cellStyle name="Percent 3 6 2 4 5" xfId="30701"/>
    <cellStyle name="Percent 3 6 2 4 5 2" xfId="30702"/>
    <cellStyle name="Percent 3 6 2 4 5 3" xfId="30703"/>
    <cellStyle name="Percent 3 6 2 4 5 4" xfId="30704"/>
    <cellStyle name="Percent 3 6 2 4 6" xfId="30705"/>
    <cellStyle name="Percent 3 6 2 4 7" xfId="30706"/>
    <cellStyle name="Percent 3 6 2 4 8" xfId="30707"/>
    <cellStyle name="Percent 3 6 2 5" xfId="30708"/>
    <cellStyle name="Percent 3 6 2 5 2" xfId="30709"/>
    <cellStyle name="Percent 3 6 2 5 2 2" xfId="30710"/>
    <cellStyle name="Percent 3 6 2 5 2 2 2" xfId="30711"/>
    <cellStyle name="Percent 3 6 2 5 2 2 3" xfId="30712"/>
    <cellStyle name="Percent 3 6 2 5 2 2 4" xfId="30713"/>
    <cellStyle name="Percent 3 6 2 5 2 3" xfId="30714"/>
    <cellStyle name="Percent 3 6 2 5 2 3 2" xfId="30715"/>
    <cellStyle name="Percent 3 6 2 5 2 3 3" xfId="30716"/>
    <cellStyle name="Percent 3 6 2 5 2 3 4" xfId="30717"/>
    <cellStyle name="Percent 3 6 2 5 2 4" xfId="30718"/>
    <cellStyle name="Percent 3 6 2 5 2 5" xfId="30719"/>
    <cellStyle name="Percent 3 6 2 5 2 6" xfId="30720"/>
    <cellStyle name="Percent 3 6 2 5 3" xfId="30721"/>
    <cellStyle name="Percent 3 6 2 5 3 2" xfId="30722"/>
    <cellStyle name="Percent 3 6 2 5 3 2 2" xfId="30723"/>
    <cellStyle name="Percent 3 6 2 5 3 2 3" xfId="30724"/>
    <cellStyle name="Percent 3 6 2 5 3 2 4" xfId="30725"/>
    <cellStyle name="Percent 3 6 2 5 3 3" xfId="30726"/>
    <cellStyle name="Percent 3 6 2 5 3 3 2" xfId="30727"/>
    <cellStyle name="Percent 3 6 2 5 3 3 3" xfId="30728"/>
    <cellStyle name="Percent 3 6 2 5 3 3 4" xfId="30729"/>
    <cellStyle name="Percent 3 6 2 5 3 4" xfId="30730"/>
    <cellStyle name="Percent 3 6 2 5 3 5" xfId="30731"/>
    <cellStyle name="Percent 3 6 2 5 3 6" xfId="30732"/>
    <cellStyle name="Percent 3 6 2 5 4" xfId="30733"/>
    <cellStyle name="Percent 3 6 2 5 4 2" xfId="30734"/>
    <cellStyle name="Percent 3 6 2 5 4 3" xfId="30735"/>
    <cellStyle name="Percent 3 6 2 5 4 4" xfId="30736"/>
    <cellStyle name="Percent 3 6 2 5 5" xfId="30737"/>
    <cellStyle name="Percent 3 6 2 5 5 2" xfId="30738"/>
    <cellStyle name="Percent 3 6 2 5 5 3" xfId="30739"/>
    <cellStyle name="Percent 3 6 2 5 5 4" xfId="30740"/>
    <cellStyle name="Percent 3 6 2 5 6" xfId="30741"/>
    <cellStyle name="Percent 3 6 2 5 7" xfId="30742"/>
    <cellStyle name="Percent 3 6 2 5 8" xfId="30743"/>
    <cellStyle name="Percent 3 6 2 6" xfId="30744"/>
    <cellStyle name="Percent 3 6 2 6 2" xfId="30745"/>
    <cellStyle name="Percent 3 6 2 6 2 2" xfId="30746"/>
    <cellStyle name="Percent 3 6 2 6 2 2 2" xfId="30747"/>
    <cellStyle name="Percent 3 6 2 6 2 2 3" xfId="30748"/>
    <cellStyle name="Percent 3 6 2 6 2 2 4" xfId="30749"/>
    <cellStyle name="Percent 3 6 2 6 2 3" xfId="30750"/>
    <cellStyle name="Percent 3 6 2 6 2 3 2" xfId="30751"/>
    <cellStyle name="Percent 3 6 2 6 2 3 3" xfId="30752"/>
    <cellStyle name="Percent 3 6 2 6 2 3 4" xfId="30753"/>
    <cellStyle name="Percent 3 6 2 6 2 4" xfId="30754"/>
    <cellStyle name="Percent 3 6 2 6 2 5" xfId="30755"/>
    <cellStyle name="Percent 3 6 2 6 2 6" xfId="30756"/>
    <cellStyle name="Percent 3 6 2 6 3" xfId="30757"/>
    <cellStyle name="Percent 3 6 2 6 3 2" xfId="30758"/>
    <cellStyle name="Percent 3 6 2 6 3 2 2" xfId="30759"/>
    <cellStyle name="Percent 3 6 2 6 3 2 3" xfId="30760"/>
    <cellStyle name="Percent 3 6 2 6 3 2 4" xfId="30761"/>
    <cellStyle name="Percent 3 6 2 6 3 3" xfId="30762"/>
    <cellStyle name="Percent 3 6 2 6 3 3 2" xfId="30763"/>
    <cellStyle name="Percent 3 6 2 6 3 3 3" xfId="30764"/>
    <cellStyle name="Percent 3 6 2 6 3 3 4" xfId="30765"/>
    <cellStyle name="Percent 3 6 2 6 3 4" xfId="30766"/>
    <cellStyle name="Percent 3 6 2 6 3 5" xfId="30767"/>
    <cellStyle name="Percent 3 6 2 6 3 6" xfId="30768"/>
    <cellStyle name="Percent 3 6 2 6 4" xfId="30769"/>
    <cellStyle name="Percent 3 6 2 6 4 2" xfId="30770"/>
    <cellStyle name="Percent 3 6 2 6 4 3" xfId="30771"/>
    <cellStyle name="Percent 3 6 2 6 4 4" xfId="30772"/>
    <cellStyle name="Percent 3 6 2 6 5" xfId="30773"/>
    <cellStyle name="Percent 3 6 2 6 5 2" xfId="30774"/>
    <cellStyle name="Percent 3 6 2 6 5 3" xfId="30775"/>
    <cellStyle name="Percent 3 6 2 6 5 4" xfId="30776"/>
    <cellStyle name="Percent 3 6 2 6 6" xfId="30777"/>
    <cellStyle name="Percent 3 6 2 6 7" xfId="30778"/>
    <cellStyle name="Percent 3 6 2 6 8" xfId="30779"/>
    <cellStyle name="Percent 3 6 2 7" xfId="30780"/>
    <cellStyle name="Percent 3 6 2 7 2" xfId="30781"/>
    <cellStyle name="Percent 3 6 2 7 2 2" xfId="30782"/>
    <cellStyle name="Percent 3 6 2 7 2 3" xfId="30783"/>
    <cellStyle name="Percent 3 6 2 7 2 4" xfId="30784"/>
    <cellStyle name="Percent 3 6 2 7 3" xfId="30785"/>
    <cellStyle name="Percent 3 6 2 7 3 2" xfId="30786"/>
    <cellStyle name="Percent 3 6 2 7 3 3" xfId="30787"/>
    <cellStyle name="Percent 3 6 2 7 3 4" xfId="30788"/>
    <cellStyle name="Percent 3 6 2 7 4" xfId="30789"/>
    <cellStyle name="Percent 3 6 2 7 5" xfId="30790"/>
    <cellStyle name="Percent 3 6 2 7 6" xfId="30791"/>
    <cellStyle name="Percent 3 6 2 8" xfId="30792"/>
    <cellStyle name="Percent 3 6 2 8 2" xfId="30793"/>
    <cellStyle name="Percent 3 6 2 8 2 2" xfId="30794"/>
    <cellStyle name="Percent 3 6 2 8 2 3" xfId="30795"/>
    <cellStyle name="Percent 3 6 2 8 2 4" xfId="30796"/>
    <cellStyle name="Percent 3 6 2 8 3" xfId="30797"/>
    <cellStyle name="Percent 3 6 2 8 3 2" xfId="30798"/>
    <cellStyle name="Percent 3 6 2 8 3 3" xfId="30799"/>
    <cellStyle name="Percent 3 6 2 8 3 4" xfId="30800"/>
    <cellStyle name="Percent 3 6 2 8 4" xfId="30801"/>
    <cellStyle name="Percent 3 6 2 8 5" xfId="30802"/>
    <cellStyle name="Percent 3 6 2 8 6" xfId="30803"/>
    <cellStyle name="Percent 3 6 2 9" xfId="30804"/>
    <cellStyle name="Percent 3 6 2 9 2" xfId="30805"/>
    <cellStyle name="Percent 3 6 2 9 3" xfId="30806"/>
    <cellStyle name="Percent 3 6 2 9 4" xfId="30807"/>
    <cellStyle name="Percent 3 6 3" xfId="30808"/>
    <cellStyle name="Percent 3 6 3 10" xfId="30809"/>
    <cellStyle name="Percent 3 6 3 11" xfId="30810"/>
    <cellStyle name="Percent 3 6 3 12" xfId="30811"/>
    <cellStyle name="Percent 3 6 3 2" xfId="30812"/>
    <cellStyle name="Percent 3 6 3 2 10" xfId="30813"/>
    <cellStyle name="Percent 3 6 3 2 2" xfId="30814"/>
    <cellStyle name="Percent 3 6 3 2 2 2" xfId="30815"/>
    <cellStyle name="Percent 3 6 3 2 2 2 2" xfId="30816"/>
    <cellStyle name="Percent 3 6 3 2 2 2 2 2" xfId="30817"/>
    <cellStyle name="Percent 3 6 3 2 2 2 2 3" xfId="30818"/>
    <cellStyle name="Percent 3 6 3 2 2 2 2 4" xfId="30819"/>
    <cellStyle name="Percent 3 6 3 2 2 2 3" xfId="30820"/>
    <cellStyle name="Percent 3 6 3 2 2 2 3 2" xfId="30821"/>
    <cellStyle name="Percent 3 6 3 2 2 2 3 3" xfId="30822"/>
    <cellStyle name="Percent 3 6 3 2 2 2 3 4" xfId="30823"/>
    <cellStyle name="Percent 3 6 3 2 2 2 4" xfId="30824"/>
    <cellStyle name="Percent 3 6 3 2 2 2 5" xfId="30825"/>
    <cellStyle name="Percent 3 6 3 2 2 2 6" xfId="30826"/>
    <cellStyle name="Percent 3 6 3 2 2 3" xfId="30827"/>
    <cellStyle name="Percent 3 6 3 2 2 3 2" xfId="30828"/>
    <cellStyle name="Percent 3 6 3 2 2 3 2 2" xfId="30829"/>
    <cellStyle name="Percent 3 6 3 2 2 3 2 3" xfId="30830"/>
    <cellStyle name="Percent 3 6 3 2 2 3 2 4" xfId="30831"/>
    <cellStyle name="Percent 3 6 3 2 2 3 3" xfId="30832"/>
    <cellStyle name="Percent 3 6 3 2 2 3 3 2" xfId="30833"/>
    <cellStyle name="Percent 3 6 3 2 2 3 3 3" xfId="30834"/>
    <cellStyle name="Percent 3 6 3 2 2 3 3 4" xfId="30835"/>
    <cellStyle name="Percent 3 6 3 2 2 3 4" xfId="30836"/>
    <cellStyle name="Percent 3 6 3 2 2 3 5" xfId="30837"/>
    <cellStyle name="Percent 3 6 3 2 2 3 6" xfId="30838"/>
    <cellStyle name="Percent 3 6 3 2 2 4" xfId="30839"/>
    <cellStyle name="Percent 3 6 3 2 2 4 2" xfId="30840"/>
    <cellStyle name="Percent 3 6 3 2 2 4 3" xfId="30841"/>
    <cellStyle name="Percent 3 6 3 2 2 4 4" xfId="30842"/>
    <cellStyle name="Percent 3 6 3 2 2 5" xfId="30843"/>
    <cellStyle name="Percent 3 6 3 2 2 5 2" xfId="30844"/>
    <cellStyle name="Percent 3 6 3 2 2 5 3" xfId="30845"/>
    <cellStyle name="Percent 3 6 3 2 2 5 4" xfId="30846"/>
    <cellStyle name="Percent 3 6 3 2 2 6" xfId="30847"/>
    <cellStyle name="Percent 3 6 3 2 2 7" xfId="30848"/>
    <cellStyle name="Percent 3 6 3 2 2 8" xfId="30849"/>
    <cellStyle name="Percent 3 6 3 2 3" xfId="30850"/>
    <cellStyle name="Percent 3 6 3 2 3 2" xfId="30851"/>
    <cellStyle name="Percent 3 6 3 2 3 2 2" xfId="30852"/>
    <cellStyle name="Percent 3 6 3 2 3 2 2 2" xfId="30853"/>
    <cellStyle name="Percent 3 6 3 2 3 2 2 3" xfId="30854"/>
    <cellStyle name="Percent 3 6 3 2 3 2 2 4" xfId="30855"/>
    <cellStyle name="Percent 3 6 3 2 3 2 3" xfId="30856"/>
    <cellStyle name="Percent 3 6 3 2 3 2 3 2" xfId="30857"/>
    <cellStyle name="Percent 3 6 3 2 3 2 3 3" xfId="30858"/>
    <cellStyle name="Percent 3 6 3 2 3 2 3 4" xfId="30859"/>
    <cellStyle name="Percent 3 6 3 2 3 2 4" xfId="30860"/>
    <cellStyle name="Percent 3 6 3 2 3 2 5" xfId="30861"/>
    <cellStyle name="Percent 3 6 3 2 3 2 6" xfId="30862"/>
    <cellStyle name="Percent 3 6 3 2 3 3" xfId="30863"/>
    <cellStyle name="Percent 3 6 3 2 3 3 2" xfId="30864"/>
    <cellStyle name="Percent 3 6 3 2 3 3 2 2" xfId="30865"/>
    <cellStyle name="Percent 3 6 3 2 3 3 2 3" xfId="30866"/>
    <cellStyle name="Percent 3 6 3 2 3 3 2 4" xfId="30867"/>
    <cellStyle name="Percent 3 6 3 2 3 3 3" xfId="30868"/>
    <cellStyle name="Percent 3 6 3 2 3 3 3 2" xfId="30869"/>
    <cellStyle name="Percent 3 6 3 2 3 3 3 3" xfId="30870"/>
    <cellStyle name="Percent 3 6 3 2 3 3 3 4" xfId="30871"/>
    <cellStyle name="Percent 3 6 3 2 3 3 4" xfId="30872"/>
    <cellStyle name="Percent 3 6 3 2 3 3 5" xfId="30873"/>
    <cellStyle name="Percent 3 6 3 2 3 3 6" xfId="30874"/>
    <cellStyle name="Percent 3 6 3 2 3 4" xfId="30875"/>
    <cellStyle name="Percent 3 6 3 2 3 4 2" xfId="30876"/>
    <cellStyle name="Percent 3 6 3 2 3 4 3" xfId="30877"/>
    <cellStyle name="Percent 3 6 3 2 3 4 4" xfId="30878"/>
    <cellStyle name="Percent 3 6 3 2 3 5" xfId="30879"/>
    <cellStyle name="Percent 3 6 3 2 3 5 2" xfId="30880"/>
    <cellStyle name="Percent 3 6 3 2 3 5 3" xfId="30881"/>
    <cellStyle name="Percent 3 6 3 2 3 5 4" xfId="30882"/>
    <cellStyle name="Percent 3 6 3 2 3 6" xfId="30883"/>
    <cellStyle name="Percent 3 6 3 2 3 7" xfId="30884"/>
    <cellStyle name="Percent 3 6 3 2 3 8" xfId="30885"/>
    <cellStyle name="Percent 3 6 3 2 4" xfId="30886"/>
    <cellStyle name="Percent 3 6 3 2 4 2" xfId="30887"/>
    <cellStyle name="Percent 3 6 3 2 4 2 2" xfId="30888"/>
    <cellStyle name="Percent 3 6 3 2 4 2 3" xfId="30889"/>
    <cellStyle name="Percent 3 6 3 2 4 2 4" xfId="30890"/>
    <cellStyle name="Percent 3 6 3 2 4 3" xfId="30891"/>
    <cellStyle name="Percent 3 6 3 2 4 3 2" xfId="30892"/>
    <cellStyle name="Percent 3 6 3 2 4 3 3" xfId="30893"/>
    <cellStyle name="Percent 3 6 3 2 4 3 4" xfId="30894"/>
    <cellStyle name="Percent 3 6 3 2 4 4" xfId="30895"/>
    <cellStyle name="Percent 3 6 3 2 4 5" xfId="30896"/>
    <cellStyle name="Percent 3 6 3 2 4 6" xfId="30897"/>
    <cellStyle name="Percent 3 6 3 2 5" xfId="30898"/>
    <cellStyle name="Percent 3 6 3 2 5 2" xfId="30899"/>
    <cellStyle name="Percent 3 6 3 2 5 2 2" xfId="30900"/>
    <cellStyle name="Percent 3 6 3 2 5 2 3" xfId="30901"/>
    <cellStyle name="Percent 3 6 3 2 5 2 4" xfId="30902"/>
    <cellStyle name="Percent 3 6 3 2 5 3" xfId="30903"/>
    <cellStyle name="Percent 3 6 3 2 5 3 2" xfId="30904"/>
    <cellStyle name="Percent 3 6 3 2 5 3 3" xfId="30905"/>
    <cellStyle name="Percent 3 6 3 2 5 3 4" xfId="30906"/>
    <cellStyle name="Percent 3 6 3 2 5 4" xfId="30907"/>
    <cellStyle name="Percent 3 6 3 2 5 5" xfId="30908"/>
    <cellStyle name="Percent 3 6 3 2 5 6" xfId="30909"/>
    <cellStyle name="Percent 3 6 3 2 6" xfId="30910"/>
    <cellStyle name="Percent 3 6 3 2 6 2" xfId="30911"/>
    <cellStyle name="Percent 3 6 3 2 6 3" xfId="30912"/>
    <cellStyle name="Percent 3 6 3 2 6 4" xfId="30913"/>
    <cellStyle name="Percent 3 6 3 2 7" xfId="30914"/>
    <cellStyle name="Percent 3 6 3 2 7 2" xfId="30915"/>
    <cellStyle name="Percent 3 6 3 2 7 3" xfId="30916"/>
    <cellStyle name="Percent 3 6 3 2 7 4" xfId="30917"/>
    <cellStyle name="Percent 3 6 3 2 8" xfId="30918"/>
    <cellStyle name="Percent 3 6 3 2 9" xfId="30919"/>
    <cellStyle name="Percent 3 6 3 3" xfId="30920"/>
    <cellStyle name="Percent 3 6 3 3 2" xfId="30921"/>
    <cellStyle name="Percent 3 6 3 3 2 2" xfId="30922"/>
    <cellStyle name="Percent 3 6 3 3 2 2 2" xfId="30923"/>
    <cellStyle name="Percent 3 6 3 3 2 2 3" xfId="30924"/>
    <cellStyle name="Percent 3 6 3 3 2 2 4" xfId="30925"/>
    <cellStyle name="Percent 3 6 3 3 2 3" xfId="30926"/>
    <cellStyle name="Percent 3 6 3 3 2 3 2" xfId="30927"/>
    <cellStyle name="Percent 3 6 3 3 2 3 3" xfId="30928"/>
    <cellStyle name="Percent 3 6 3 3 2 3 4" xfId="30929"/>
    <cellStyle name="Percent 3 6 3 3 2 4" xfId="30930"/>
    <cellStyle name="Percent 3 6 3 3 2 5" xfId="30931"/>
    <cellStyle name="Percent 3 6 3 3 2 6" xfId="30932"/>
    <cellStyle name="Percent 3 6 3 3 3" xfId="30933"/>
    <cellStyle name="Percent 3 6 3 3 3 2" xfId="30934"/>
    <cellStyle name="Percent 3 6 3 3 3 2 2" xfId="30935"/>
    <cellStyle name="Percent 3 6 3 3 3 2 3" xfId="30936"/>
    <cellStyle name="Percent 3 6 3 3 3 2 4" xfId="30937"/>
    <cellStyle name="Percent 3 6 3 3 3 3" xfId="30938"/>
    <cellStyle name="Percent 3 6 3 3 3 3 2" xfId="30939"/>
    <cellStyle name="Percent 3 6 3 3 3 3 3" xfId="30940"/>
    <cellStyle name="Percent 3 6 3 3 3 3 4" xfId="30941"/>
    <cellStyle name="Percent 3 6 3 3 3 4" xfId="30942"/>
    <cellStyle name="Percent 3 6 3 3 3 5" xfId="30943"/>
    <cellStyle name="Percent 3 6 3 3 3 6" xfId="30944"/>
    <cellStyle name="Percent 3 6 3 3 4" xfId="30945"/>
    <cellStyle name="Percent 3 6 3 3 4 2" xfId="30946"/>
    <cellStyle name="Percent 3 6 3 3 4 3" xfId="30947"/>
    <cellStyle name="Percent 3 6 3 3 4 4" xfId="30948"/>
    <cellStyle name="Percent 3 6 3 3 5" xfId="30949"/>
    <cellStyle name="Percent 3 6 3 3 5 2" xfId="30950"/>
    <cellStyle name="Percent 3 6 3 3 5 3" xfId="30951"/>
    <cellStyle name="Percent 3 6 3 3 5 4" xfId="30952"/>
    <cellStyle name="Percent 3 6 3 3 6" xfId="30953"/>
    <cellStyle name="Percent 3 6 3 3 7" xfId="30954"/>
    <cellStyle name="Percent 3 6 3 3 8" xfId="30955"/>
    <cellStyle name="Percent 3 6 3 4" xfId="30956"/>
    <cellStyle name="Percent 3 6 3 4 2" xfId="30957"/>
    <cellStyle name="Percent 3 6 3 4 2 2" xfId="30958"/>
    <cellStyle name="Percent 3 6 3 4 2 2 2" xfId="30959"/>
    <cellStyle name="Percent 3 6 3 4 2 2 3" xfId="30960"/>
    <cellStyle name="Percent 3 6 3 4 2 2 4" xfId="30961"/>
    <cellStyle name="Percent 3 6 3 4 2 3" xfId="30962"/>
    <cellStyle name="Percent 3 6 3 4 2 3 2" xfId="30963"/>
    <cellStyle name="Percent 3 6 3 4 2 3 3" xfId="30964"/>
    <cellStyle name="Percent 3 6 3 4 2 3 4" xfId="30965"/>
    <cellStyle name="Percent 3 6 3 4 2 4" xfId="30966"/>
    <cellStyle name="Percent 3 6 3 4 2 5" xfId="30967"/>
    <cellStyle name="Percent 3 6 3 4 2 6" xfId="30968"/>
    <cellStyle name="Percent 3 6 3 4 3" xfId="30969"/>
    <cellStyle name="Percent 3 6 3 4 3 2" xfId="30970"/>
    <cellStyle name="Percent 3 6 3 4 3 2 2" xfId="30971"/>
    <cellStyle name="Percent 3 6 3 4 3 2 3" xfId="30972"/>
    <cellStyle name="Percent 3 6 3 4 3 2 4" xfId="30973"/>
    <cellStyle name="Percent 3 6 3 4 3 3" xfId="30974"/>
    <cellStyle name="Percent 3 6 3 4 3 3 2" xfId="30975"/>
    <cellStyle name="Percent 3 6 3 4 3 3 3" xfId="30976"/>
    <cellStyle name="Percent 3 6 3 4 3 3 4" xfId="30977"/>
    <cellStyle name="Percent 3 6 3 4 3 4" xfId="30978"/>
    <cellStyle name="Percent 3 6 3 4 3 5" xfId="30979"/>
    <cellStyle name="Percent 3 6 3 4 3 6" xfId="30980"/>
    <cellStyle name="Percent 3 6 3 4 4" xfId="30981"/>
    <cellStyle name="Percent 3 6 3 4 4 2" xfId="30982"/>
    <cellStyle name="Percent 3 6 3 4 4 3" xfId="30983"/>
    <cellStyle name="Percent 3 6 3 4 4 4" xfId="30984"/>
    <cellStyle name="Percent 3 6 3 4 5" xfId="30985"/>
    <cellStyle name="Percent 3 6 3 4 5 2" xfId="30986"/>
    <cellStyle name="Percent 3 6 3 4 5 3" xfId="30987"/>
    <cellStyle name="Percent 3 6 3 4 5 4" xfId="30988"/>
    <cellStyle name="Percent 3 6 3 4 6" xfId="30989"/>
    <cellStyle name="Percent 3 6 3 4 7" xfId="30990"/>
    <cellStyle name="Percent 3 6 3 4 8" xfId="30991"/>
    <cellStyle name="Percent 3 6 3 5" xfId="30992"/>
    <cellStyle name="Percent 3 6 3 5 2" xfId="30993"/>
    <cellStyle name="Percent 3 6 3 5 2 2" xfId="30994"/>
    <cellStyle name="Percent 3 6 3 5 2 2 2" xfId="30995"/>
    <cellStyle name="Percent 3 6 3 5 2 2 3" xfId="30996"/>
    <cellStyle name="Percent 3 6 3 5 2 2 4" xfId="30997"/>
    <cellStyle name="Percent 3 6 3 5 2 3" xfId="30998"/>
    <cellStyle name="Percent 3 6 3 5 2 3 2" xfId="30999"/>
    <cellStyle name="Percent 3 6 3 5 2 3 3" xfId="31000"/>
    <cellStyle name="Percent 3 6 3 5 2 3 4" xfId="31001"/>
    <cellStyle name="Percent 3 6 3 5 2 4" xfId="31002"/>
    <cellStyle name="Percent 3 6 3 5 2 5" xfId="31003"/>
    <cellStyle name="Percent 3 6 3 5 2 6" xfId="31004"/>
    <cellStyle name="Percent 3 6 3 5 3" xfId="31005"/>
    <cellStyle name="Percent 3 6 3 5 3 2" xfId="31006"/>
    <cellStyle name="Percent 3 6 3 5 3 2 2" xfId="31007"/>
    <cellStyle name="Percent 3 6 3 5 3 2 3" xfId="31008"/>
    <cellStyle name="Percent 3 6 3 5 3 2 4" xfId="31009"/>
    <cellStyle name="Percent 3 6 3 5 3 3" xfId="31010"/>
    <cellStyle name="Percent 3 6 3 5 3 3 2" xfId="31011"/>
    <cellStyle name="Percent 3 6 3 5 3 3 3" xfId="31012"/>
    <cellStyle name="Percent 3 6 3 5 3 3 4" xfId="31013"/>
    <cellStyle name="Percent 3 6 3 5 3 4" xfId="31014"/>
    <cellStyle name="Percent 3 6 3 5 3 5" xfId="31015"/>
    <cellStyle name="Percent 3 6 3 5 3 6" xfId="31016"/>
    <cellStyle name="Percent 3 6 3 5 4" xfId="31017"/>
    <cellStyle name="Percent 3 6 3 5 4 2" xfId="31018"/>
    <cellStyle name="Percent 3 6 3 5 4 3" xfId="31019"/>
    <cellStyle name="Percent 3 6 3 5 4 4" xfId="31020"/>
    <cellStyle name="Percent 3 6 3 5 5" xfId="31021"/>
    <cellStyle name="Percent 3 6 3 5 5 2" xfId="31022"/>
    <cellStyle name="Percent 3 6 3 5 5 3" xfId="31023"/>
    <cellStyle name="Percent 3 6 3 5 5 4" xfId="31024"/>
    <cellStyle name="Percent 3 6 3 5 6" xfId="31025"/>
    <cellStyle name="Percent 3 6 3 5 7" xfId="31026"/>
    <cellStyle name="Percent 3 6 3 5 8" xfId="31027"/>
    <cellStyle name="Percent 3 6 3 6" xfId="31028"/>
    <cellStyle name="Percent 3 6 3 6 2" xfId="31029"/>
    <cellStyle name="Percent 3 6 3 6 2 2" xfId="31030"/>
    <cellStyle name="Percent 3 6 3 6 2 3" xfId="31031"/>
    <cellStyle name="Percent 3 6 3 6 2 4" xfId="31032"/>
    <cellStyle name="Percent 3 6 3 6 3" xfId="31033"/>
    <cellStyle name="Percent 3 6 3 6 3 2" xfId="31034"/>
    <cellStyle name="Percent 3 6 3 6 3 3" xfId="31035"/>
    <cellStyle name="Percent 3 6 3 6 3 4" xfId="31036"/>
    <cellStyle name="Percent 3 6 3 6 4" xfId="31037"/>
    <cellStyle name="Percent 3 6 3 6 5" xfId="31038"/>
    <cellStyle name="Percent 3 6 3 6 6" xfId="31039"/>
    <cellStyle name="Percent 3 6 3 7" xfId="31040"/>
    <cellStyle name="Percent 3 6 3 7 2" xfId="31041"/>
    <cellStyle name="Percent 3 6 3 7 2 2" xfId="31042"/>
    <cellStyle name="Percent 3 6 3 7 2 3" xfId="31043"/>
    <cellStyle name="Percent 3 6 3 7 2 4" xfId="31044"/>
    <cellStyle name="Percent 3 6 3 7 3" xfId="31045"/>
    <cellStyle name="Percent 3 6 3 7 3 2" xfId="31046"/>
    <cellStyle name="Percent 3 6 3 7 3 3" xfId="31047"/>
    <cellStyle name="Percent 3 6 3 7 3 4" xfId="31048"/>
    <cellStyle name="Percent 3 6 3 7 4" xfId="31049"/>
    <cellStyle name="Percent 3 6 3 7 5" xfId="31050"/>
    <cellStyle name="Percent 3 6 3 7 6" xfId="31051"/>
    <cellStyle name="Percent 3 6 3 8" xfId="31052"/>
    <cellStyle name="Percent 3 6 3 8 2" xfId="31053"/>
    <cellStyle name="Percent 3 6 3 8 3" xfId="31054"/>
    <cellStyle name="Percent 3 6 3 8 4" xfId="31055"/>
    <cellStyle name="Percent 3 6 3 9" xfId="31056"/>
    <cellStyle name="Percent 3 6 3 9 2" xfId="31057"/>
    <cellStyle name="Percent 3 6 3 9 3" xfId="31058"/>
    <cellStyle name="Percent 3 6 3 9 4" xfId="31059"/>
    <cellStyle name="Percent 3 6 4" xfId="31060"/>
    <cellStyle name="Percent 3 6 4 10" xfId="31061"/>
    <cellStyle name="Percent 3 6 4 2" xfId="31062"/>
    <cellStyle name="Percent 3 6 4 2 2" xfId="31063"/>
    <cellStyle name="Percent 3 6 4 2 2 2" xfId="31064"/>
    <cellStyle name="Percent 3 6 4 2 2 2 2" xfId="31065"/>
    <cellStyle name="Percent 3 6 4 2 2 2 3" xfId="31066"/>
    <cellStyle name="Percent 3 6 4 2 2 2 4" xfId="31067"/>
    <cellStyle name="Percent 3 6 4 2 2 3" xfId="31068"/>
    <cellStyle name="Percent 3 6 4 2 2 3 2" xfId="31069"/>
    <cellStyle name="Percent 3 6 4 2 2 3 3" xfId="31070"/>
    <cellStyle name="Percent 3 6 4 2 2 3 4" xfId="31071"/>
    <cellStyle name="Percent 3 6 4 2 2 4" xfId="31072"/>
    <cellStyle name="Percent 3 6 4 2 2 5" xfId="31073"/>
    <cellStyle name="Percent 3 6 4 2 2 6" xfId="31074"/>
    <cellStyle name="Percent 3 6 4 2 3" xfId="31075"/>
    <cellStyle name="Percent 3 6 4 2 3 2" xfId="31076"/>
    <cellStyle name="Percent 3 6 4 2 3 2 2" xfId="31077"/>
    <cellStyle name="Percent 3 6 4 2 3 2 3" xfId="31078"/>
    <cellStyle name="Percent 3 6 4 2 3 2 4" xfId="31079"/>
    <cellStyle name="Percent 3 6 4 2 3 3" xfId="31080"/>
    <cellStyle name="Percent 3 6 4 2 3 3 2" xfId="31081"/>
    <cellStyle name="Percent 3 6 4 2 3 3 3" xfId="31082"/>
    <cellStyle name="Percent 3 6 4 2 3 3 4" xfId="31083"/>
    <cellStyle name="Percent 3 6 4 2 3 4" xfId="31084"/>
    <cellStyle name="Percent 3 6 4 2 3 5" xfId="31085"/>
    <cellStyle name="Percent 3 6 4 2 3 6" xfId="31086"/>
    <cellStyle name="Percent 3 6 4 2 4" xfId="31087"/>
    <cellStyle name="Percent 3 6 4 2 4 2" xfId="31088"/>
    <cellStyle name="Percent 3 6 4 2 4 3" xfId="31089"/>
    <cellStyle name="Percent 3 6 4 2 4 4" xfId="31090"/>
    <cellStyle name="Percent 3 6 4 2 5" xfId="31091"/>
    <cellStyle name="Percent 3 6 4 2 5 2" xfId="31092"/>
    <cellStyle name="Percent 3 6 4 2 5 3" xfId="31093"/>
    <cellStyle name="Percent 3 6 4 2 5 4" xfId="31094"/>
    <cellStyle name="Percent 3 6 4 2 6" xfId="31095"/>
    <cellStyle name="Percent 3 6 4 2 7" xfId="31096"/>
    <cellStyle name="Percent 3 6 4 2 8" xfId="31097"/>
    <cellStyle name="Percent 3 6 4 3" xfId="31098"/>
    <cellStyle name="Percent 3 6 4 3 2" xfId="31099"/>
    <cellStyle name="Percent 3 6 4 3 2 2" xfId="31100"/>
    <cellStyle name="Percent 3 6 4 3 2 2 2" xfId="31101"/>
    <cellStyle name="Percent 3 6 4 3 2 2 3" xfId="31102"/>
    <cellStyle name="Percent 3 6 4 3 2 2 4" xfId="31103"/>
    <cellStyle name="Percent 3 6 4 3 2 3" xfId="31104"/>
    <cellStyle name="Percent 3 6 4 3 2 3 2" xfId="31105"/>
    <cellStyle name="Percent 3 6 4 3 2 3 3" xfId="31106"/>
    <cellStyle name="Percent 3 6 4 3 2 3 4" xfId="31107"/>
    <cellStyle name="Percent 3 6 4 3 2 4" xfId="31108"/>
    <cellStyle name="Percent 3 6 4 3 2 5" xfId="31109"/>
    <cellStyle name="Percent 3 6 4 3 2 6" xfId="31110"/>
    <cellStyle name="Percent 3 6 4 3 3" xfId="31111"/>
    <cellStyle name="Percent 3 6 4 3 3 2" xfId="31112"/>
    <cellStyle name="Percent 3 6 4 3 3 2 2" xfId="31113"/>
    <cellStyle name="Percent 3 6 4 3 3 2 3" xfId="31114"/>
    <cellStyle name="Percent 3 6 4 3 3 2 4" xfId="31115"/>
    <cellStyle name="Percent 3 6 4 3 3 3" xfId="31116"/>
    <cellStyle name="Percent 3 6 4 3 3 3 2" xfId="31117"/>
    <cellStyle name="Percent 3 6 4 3 3 3 3" xfId="31118"/>
    <cellStyle name="Percent 3 6 4 3 3 3 4" xfId="31119"/>
    <cellStyle name="Percent 3 6 4 3 3 4" xfId="31120"/>
    <cellStyle name="Percent 3 6 4 3 3 5" xfId="31121"/>
    <cellStyle name="Percent 3 6 4 3 3 6" xfId="31122"/>
    <cellStyle name="Percent 3 6 4 3 4" xfId="31123"/>
    <cellStyle name="Percent 3 6 4 3 4 2" xfId="31124"/>
    <cellStyle name="Percent 3 6 4 3 4 3" xfId="31125"/>
    <cellStyle name="Percent 3 6 4 3 4 4" xfId="31126"/>
    <cellStyle name="Percent 3 6 4 3 5" xfId="31127"/>
    <cellStyle name="Percent 3 6 4 3 5 2" xfId="31128"/>
    <cellStyle name="Percent 3 6 4 3 5 3" xfId="31129"/>
    <cellStyle name="Percent 3 6 4 3 5 4" xfId="31130"/>
    <cellStyle name="Percent 3 6 4 3 6" xfId="31131"/>
    <cellStyle name="Percent 3 6 4 3 7" xfId="31132"/>
    <cellStyle name="Percent 3 6 4 3 8" xfId="31133"/>
    <cellStyle name="Percent 3 6 4 4" xfId="31134"/>
    <cellStyle name="Percent 3 6 4 4 2" xfId="31135"/>
    <cellStyle name="Percent 3 6 4 4 2 2" xfId="31136"/>
    <cellStyle name="Percent 3 6 4 4 2 3" xfId="31137"/>
    <cellStyle name="Percent 3 6 4 4 2 4" xfId="31138"/>
    <cellStyle name="Percent 3 6 4 4 3" xfId="31139"/>
    <cellStyle name="Percent 3 6 4 4 3 2" xfId="31140"/>
    <cellStyle name="Percent 3 6 4 4 3 3" xfId="31141"/>
    <cellStyle name="Percent 3 6 4 4 3 4" xfId="31142"/>
    <cellStyle name="Percent 3 6 4 4 4" xfId="31143"/>
    <cellStyle name="Percent 3 6 4 4 5" xfId="31144"/>
    <cellStyle name="Percent 3 6 4 4 6" xfId="31145"/>
    <cellStyle name="Percent 3 6 4 5" xfId="31146"/>
    <cellStyle name="Percent 3 6 4 5 2" xfId="31147"/>
    <cellStyle name="Percent 3 6 4 5 2 2" xfId="31148"/>
    <cellStyle name="Percent 3 6 4 5 2 3" xfId="31149"/>
    <cellStyle name="Percent 3 6 4 5 2 4" xfId="31150"/>
    <cellStyle name="Percent 3 6 4 5 3" xfId="31151"/>
    <cellStyle name="Percent 3 6 4 5 3 2" xfId="31152"/>
    <cellStyle name="Percent 3 6 4 5 3 3" xfId="31153"/>
    <cellStyle name="Percent 3 6 4 5 3 4" xfId="31154"/>
    <cellStyle name="Percent 3 6 4 5 4" xfId="31155"/>
    <cellStyle name="Percent 3 6 4 5 5" xfId="31156"/>
    <cellStyle name="Percent 3 6 4 5 6" xfId="31157"/>
    <cellStyle name="Percent 3 6 4 6" xfId="31158"/>
    <cellStyle name="Percent 3 6 4 6 2" xfId="31159"/>
    <cellStyle name="Percent 3 6 4 6 3" xfId="31160"/>
    <cellStyle name="Percent 3 6 4 6 4" xfId="31161"/>
    <cellStyle name="Percent 3 6 4 7" xfId="31162"/>
    <cellStyle name="Percent 3 6 4 7 2" xfId="31163"/>
    <cellStyle name="Percent 3 6 4 7 3" xfId="31164"/>
    <cellStyle name="Percent 3 6 4 7 4" xfId="31165"/>
    <cellStyle name="Percent 3 6 4 8" xfId="31166"/>
    <cellStyle name="Percent 3 6 4 9" xfId="31167"/>
    <cellStyle name="Percent 3 6 5" xfId="31168"/>
    <cellStyle name="Percent 3 6 5 2" xfId="31169"/>
    <cellStyle name="Percent 3 6 5 2 2" xfId="31170"/>
    <cellStyle name="Percent 3 6 5 2 2 2" xfId="31171"/>
    <cellStyle name="Percent 3 6 5 2 2 3" xfId="31172"/>
    <cellStyle name="Percent 3 6 5 2 2 4" xfId="31173"/>
    <cellStyle name="Percent 3 6 5 2 3" xfId="31174"/>
    <cellStyle name="Percent 3 6 5 2 3 2" xfId="31175"/>
    <cellStyle name="Percent 3 6 5 2 3 3" xfId="31176"/>
    <cellStyle name="Percent 3 6 5 2 3 4" xfId="31177"/>
    <cellStyle name="Percent 3 6 5 2 4" xfId="31178"/>
    <cellStyle name="Percent 3 6 5 2 5" xfId="31179"/>
    <cellStyle name="Percent 3 6 5 2 6" xfId="31180"/>
    <cellStyle name="Percent 3 6 5 3" xfId="31181"/>
    <cellStyle name="Percent 3 6 5 3 2" xfId="31182"/>
    <cellStyle name="Percent 3 6 5 3 2 2" xfId="31183"/>
    <cellStyle name="Percent 3 6 5 3 2 3" xfId="31184"/>
    <cellStyle name="Percent 3 6 5 3 2 4" xfId="31185"/>
    <cellStyle name="Percent 3 6 5 3 3" xfId="31186"/>
    <cellStyle name="Percent 3 6 5 3 3 2" xfId="31187"/>
    <cellStyle name="Percent 3 6 5 3 3 3" xfId="31188"/>
    <cellStyle name="Percent 3 6 5 3 3 4" xfId="31189"/>
    <cellStyle name="Percent 3 6 5 3 4" xfId="31190"/>
    <cellStyle name="Percent 3 6 5 3 5" xfId="31191"/>
    <cellStyle name="Percent 3 6 5 3 6" xfId="31192"/>
    <cellStyle name="Percent 3 6 5 4" xfId="31193"/>
    <cellStyle name="Percent 3 6 5 4 2" xfId="31194"/>
    <cellStyle name="Percent 3 6 5 4 3" xfId="31195"/>
    <cellStyle name="Percent 3 6 5 4 4" xfId="31196"/>
    <cellStyle name="Percent 3 6 5 5" xfId="31197"/>
    <cellStyle name="Percent 3 6 5 5 2" xfId="31198"/>
    <cellStyle name="Percent 3 6 5 5 3" xfId="31199"/>
    <cellStyle name="Percent 3 6 5 5 4" xfId="31200"/>
    <cellStyle name="Percent 3 6 5 6" xfId="31201"/>
    <cellStyle name="Percent 3 6 5 7" xfId="31202"/>
    <cellStyle name="Percent 3 6 5 8" xfId="31203"/>
    <cellStyle name="Percent 3 6 6" xfId="31204"/>
    <cellStyle name="Percent 3 6 6 2" xfId="31205"/>
    <cellStyle name="Percent 3 6 6 2 2" xfId="31206"/>
    <cellStyle name="Percent 3 6 6 2 2 2" xfId="31207"/>
    <cellStyle name="Percent 3 6 6 2 2 3" xfId="31208"/>
    <cellStyle name="Percent 3 6 6 2 2 4" xfId="31209"/>
    <cellStyle name="Percent 3 6 6 2 3" xfId="31210"/>
    <cellStyle name="Percent 3 6 6 2 3 2" xfId="31211"/>
    <cellStyle name="Percent 3 6 6 2 3 3" xfId="31212"/>
    <cellStyle name="Percent 3 6 6 2 3 4" xfId="31213"/>
    <cellStyle name="Percent 3 6 6 2 4" xfId="31214"/>
    <cellStyle name="Percent 3 6 6 2 5" xfId="31215"/>
    <cellStyle name="Percent 3 6 6 2 6" xfId="31216"/>
    <cellStyle name="Percent 3 6 6 3" xfId="31217"/>
    <cellStyle name="Percent 3 6 6 3 2" xfId="31218"/>
    <cellStyle name="Percent 3 6 6 3 2 2" xfId="31219"/>
    <cellStyle name="Percent 3 6 6 3 2 3" xfId="31220"/>
    <cellStyle name="Percent 3 6 6 3 2 4" xfId="31221"/>
    <cellStyle name="Percent 3 6 6 3 3" xfId="31222"/>
    <cellStyle name="Percent 3 6 6 3 3 2" xfId="31223"/>
    <cellStyle name="Percent 3 6 6 3 3 3" xfId="31224"/>
    <cellStyle name="Percent 3 6 6 3 3 4" xfId="31225"/>
    <cellStyle name="Percent 3 6 6 3 4" xfId="31226"/>
    <cellStyle name="Percent 3 6 6 3 5" xfId="31227"/>
    <cellStyle name="Percent 3 6 6 3 6" xfId="31228"/>
    <cellStyle name="Percent 3 6 6 4" xfId="31229"/>
    <cellStyle name="Percent 3 6 6 4 2" xfId="31230"/>
    <cellStyle name="Percent 3 6 6 4 3" xfId="31231"/>
    <cellStyle name="Percent 3 6 6 4 4" xfId="31232"/>
    <cellStyle name="Percent 3 6 6 5" xfId="31233"/>
    <cellStyle name="Percent 3 6 6 5 2" xfId="31234"/>
    <cellStyle name="Percent 3 6 6 5 3" xfId="31235"/>
    <cellStyle name="Percent 3 6 6 5 4" xfId="31236"/>
    <cellStyle name="Percent 3 6 6 6" xfId="31237"/>
    <cellStyle name="Percent 3 6 6 7" xfId="31238"/>
    <cellStyle name="Percent 3 6 6 8" xfId="31239"/>
    <cellStyle name="Percent 3 6 7" xfId="31240"/>
    <cellStyle name="Percent 3 6 7 2" xfId="31241"/>
    <cellStyle name="Percent 3 6 7 2 2" xfId="31242"/>
    <cellStyle name="Percent 3 6 7 2 2 2" xfId="31243"/>
    <cellStyle name="Percent 3 6 7 2 2 3" xfId="31244"/>
    <cellStyle name="Percent 3 6 7 2 2 4" xfId="31245"/>
    <cellStyle name="Percent 3 6 7 2 3" xfId="31246"/>
    <cellStyle name="Percent 3 6 7 2 3 2" xfId="31247"/>
    <cellStyle name="Percent 3 6 7 2 3 3" xfId="31248"/>
    <cellStyle name="Percent 3 6 7 2 3 4" xfId="31249"/>
    <cellStyle name="Percent 3 6 7 2 4" xfId="31250"/>
    <cellStyle name="Percent 3 6 7 2 5" xfId="31251"/>
    <cellStyle name="Percent 3 6 7 2 6" xfId="31252"/>
    <cellStyle name="Percent 3 6 7 3" xfId="31253"/>
    <cellStyle name="Percent 3 6 7 3 2" xfId="31254"/>
    <cellStyle name="Percent 3 6 7 3 2 2" xfId="31255"/>
    <cellStyle name="Percent 3 6 7 3 2 3" xfId="31256"/>
    <cellStyle name="Percent 3 6 7 3 2 4" xfId="31257"/>
    <cellStyle name="Percent 3 6 7 3 3" xfId="31258"/>
    <cellStyle name="Percent 3 6 7 3 3 2" xfId="31259"/>
    <cellStyle name="Percent 3 6 7 3 3 3" xfId="31260"/>
    <cellStyle name="Percent 3 6 7 3 3 4" xfId="31261"/>
    <cellStyle name="Percent 3 6 7 3 4" xfId="31262"/>
    <cellStyle name="Percent 3 6 7 3 5" xfId="31263"/>
    <cellStyle name="Percent 3 6 7 3 6" xfId="31264"/>
    <cellStyle name="Percent 3 6 7 4" xfId="31265"/>
    <cellStyle name="Percent 3 6 7 4 2" xfId="31266"/>
    <cellStyle name="Percent 3 6 7 4 3" xfId="31267"/>
    <cellStyle name="Percent 3 6 7 4 4" xfId="31268"/>
    <cellStyle name="Percent 3 6 7 5" xfId="31269"/>
    <cellStyle name="Percent 3 6 7 5 2" xfId="31270"/>
    <cellStyle name="Percent 3 6 7 5 3" xfId="31271"/>
    <cellStyle name="Percent 3 6 7 5 4" xfId="31272"/>
    <cellStyle name="Percent 3 6 7 6" xfId="31273"/>
    <cellStyle name="Percent 3 6 7 7" xfId="31274"/>
    <cellStyle name="Percent 3 6 7 8" xfId="31275"/>
    <cellStyle name="Percent 3 6 8" xfId="31276"/>
    <cellStyle name="Percent 3 6 8 2" xfId="31277"/>
    <cellStyle name="Percent 3 6 8 2 2" xfId="31278"/>
    <cellStyle name="Percent 3 6 8 2 3" xfId="31279"/>
    <cellStyle name="Percent 3 6 8 2 4" xfId="31280"/>
    <cellStyle name="Percent 3 6 8 3" xfId="31281"/>
    <cellStyle name="Percent 3 6 8 3 2" xfId="31282"/>
    <cellStyle name="Percent 3 6 8 3 3" xfId="31283"/>
    <cellStyle name="Percent 3 6 8 3 4" xfId="31284"/>
    <cellStyle name="Percent 3 6 8 4" xfId="31285"/>
    <cellStyle name="Percent 3 6 8 5" xfId="31286"/>
    <cellStyle name="Percent 3 6 8 6" xfId="31287"/>
    <cellStyle name="Percent 3 6 9" xfId="31288"/>
    <cellStyle name="Percent 3 6 9 2" xfId="31289"/>
    <cellStyle name="Percent 3 6 9 2 2" xfId="31290"/>
    <cellStyle name="Percent 3 6 9 2 3" xfId="31291"/>
    <cellStyle name="Percent 3 6 9 2 4" xfId="31292"/>
    <cellStyle name="Percent 3 6 9 3" xfId="31293"/>
    <cellStyle name="Percent 3 6 9 3 2" xfId="31294"/>
    <cellStyle name="Percent 3 6 9 3 3" xfId="31295"/>
    <cellStyle name="Percent 3 6 9 3 4" xfId="31296"/>
    <cellStyle name="Percent 3 6 9 4" xfId="31297"/>
    <cellStyle name="Percent 3 6 9 5" xfId="31298"/>
    <cellStyle name="Percent 3 6 9 6" xfId="31299"/>
    <cellStyle name="Percent 3 7" xfId="31300"/>
    <cellStyle name="Percent 3 7 10" xfId="31301"/>
    <cellStyle name="Percent 3 7 10 2" xfId="31302"/>
    <cellStyle name="Percent 3 7 10 3" xfId="31303"/>
    <cellStyle name="Percent 3 7 10 4" xfId="31304"/>
    <cellStyle name="Percent 3 7 11" xfId="31305"/>
    <cellStyle name="Percent 3 7 12" xfId="31306"/>
    <cellStyle name="Percent 3 7 13" xfId="31307"/>
    <cellStyle name="Percent 3 7 2" xfId="31308"/>
    <cellStyle name="Percent 3 7 2 10" xfId="31309"/>
    <cellStyle name="Percent 3 7 2 11" xfId="31310"/>
    <cellStyle name="Percent 3 7 2 12" xfId="31311"/>
    <cellStyle name="Percent 3 7 2 2" xfId="31312"/>
    <cellStyle name="Percent 3 7 2 2 10" xfId="31313"/>
    <cellStyle name="Percent 3 7 2 2 2" xfId="31314"/>
    <cellStyle name="Percent 3 7 2 2 2 2" xfId="31315"/>
    <cellStyle name="Percent 3 7 2 2 2 2 2" xfId="31316"/>
    <cellStyle name="Percent 3 7 2 2 2 2 2 2" xfId="31317"/>
    <cellStyle name="Percent 3 7 2 2 2 2 2 3" xfId="31318"/>
    <cellStyle name="Percent 3 7 2 2 2 2 2 4" xfId="31319"/>
    <cellStyle name="Percent 3 7 2 2 2 2 3" xfId="31320"/>
    <cellStyle name="Percent 3 7 2 2 2 2 3 2" xfId="31321"/>
    <cellStyle name="Percent 3 7 2 2 2 2 3 3" xfId="31322"/>
    <cellStyle name="Percent 3 7 2 2 2 2 3 4" xfId="31323"/>
    <cellStyle name="Percent 3 7 2 2 2 2 4" xfId="31324"/>
    <cellStyle name="Percent 3 7 2 2 2 2 5" xfId="31325"/>
    <cellStyle name="Percent 3 7 2 2 2 2 6" xfId="31326"/>
    <cellStyle name="Percent 3 7 2 2 2 3" xfId="31327"/>
    <cellStyle name="Percent 3 7 2 2 2 3 2" xfId="31328"/>
    <cellStyle name="Percent 3 7 2 2 2 3 2 2" xfId="31329"/>
    <cellStyle name="Percent 3 7 2 2 2 3 2 3" xfId="31330"/>
    <cellStyle name="Percent 3 7 2 2 2 3 2 4" xfId="31331"/>
    <cellStyle name="Percent 3 7 2 2 2 3 3" xfId="31332"/>
    <cellStyle name="Percent 3 7 2 2 2 3 3 2" xfId="31333"/>
    <cellStyle name="Percent 3 7 2 2 2 3 3 3" xfId="31334"/>
    <cellStyle name="Percent 3 7 2 2 2 3 3 4" xfId="31335"/>
    <cellStyle name="Percent 3 7 2 2 2 3 4" xfId="31336"/>
    <cellStyle name="Percent 3 7 2 2 2 3 5" xfId="31337"/>
    <cellStyle name="Percent 3 7 2 2 2 3 6" xfId="31338"/>
    <cellStyle name="Percent 3 7 2 2 2 4" xfId="31339"/>
    <cellStyle name="Percent 3 7 2 2 2 4 2" xfId="31340"/>
    <cellStyle name="Percent 3 7 2 2 2 4 3" xfId="31341"/>
    <cellStyle name="Percent 3 7 2 2 2 4 4" xfId="31342"/>
    <cellStyle name="Percent 3 7 2 2 2 5" xfId="31343"/>
    <cellStyle name="Percent 3 7 2 2 2 5 2" xfId="31344"/>
    <cellStyle name="Percent 3 7 2 2 2 5 3" xfId="31345"/>
    <cellStyle name="Percent 3 7 2 2 2 5 4" xfId="31346"/>
    <cellStyle name="Percent 3 7 2 2 2 6" xfId="31347"/>
    <cellStyle name="Percent 3 7 2 2 2 7" xfId="31348"/>
    <cellStyle name="Percent 3 7 2 2 2 8" xfId="31349"/>
    <cellStyle name="Percent 3 7 2 2 3" xfId="31350"/>
    <cellStyle name="Percent 3 7 2 2 3 2" xfId="31351"/>
    <cellStyle name="Percent 3 7 2 2 3 2 2" xfId="31352"/>
    <cellStyle name="Percent 3 7 2 2 3 2 2 2" xfId="31353"/>
    <cellStyle name="Percent 3 7 2 2 3 2 2 3" xfId="31354"/>
    <cellStyle name="Percent 3 7 2 2 3 2 2 4" xfId="31355"/>
    <cellStyle name="Percent 3 7 2 2 3 2 3" xfId="31356"/>
    <cellStyle name="Percent 3 7 2 2 3 2 3 2" xfId="31357"/>
    <cellStyle name="Percent 3 7 2 2 3 2 3 3" xfId="31358"/>
    <cellStyle name="Percent 3 7 2 2 3 2 3 4" xfId="31359"/>
    <cellStyle name="Percent 3 7 2 2 3 2 4" xfId="31360"/>
    <cellStyle name="Percent 3 7 2 2 3 2 5" xfId="31361"/>
    <cellStyle name="Percent 3 7 2 2 3 2 6" xfId="31362"/>
    <cellStyle name="Percent 3 7 2 2 3 3" xfId="31363"/>
    <cellStyle name="Percent 3 7 2 2 3 3 2" xfId="31364"/>
    <cellStyle name="Percent 3 7 2 2 3 3 2 2" xfId="31365"/>
    <cellStyle name="Percent 3 7 2 2 3 3 2 3" xfId="31366"/>
    <cellStyle name="Percent 3 7 2 2 3 3 2 4" xfId="31367"/>
    <cellStyle name="Percent 3 7 2 2 3 3 3" xfId="31368"/>
    <cellStyle name="Percent 3 7 2 2 3 3 3 2" xfId="31369"/>
    <cellStyle name="Percent 3 7 2 2 3 3 3 3" xfId="31370"/>
    <cellStyle name="Percent 3 7 2 2 3 3 3 4" xfId="31371"/>
    <cellStyle name="Percent 3 7 2 2 3 3 4" xfId="31372"/>
    <cellStyle name="Percent 3 7 2 2 3 3 5" xfId="31373"/>
    <cellStyle name="Percent 3 7 2 2 3 3 6" xfId="31374"/>
    <cellStyle name="Percent 3 7 2 2 3 4" xfId="31375"/>
    <cellStyle name="Percent 3 7 2 2 3 4 2" xfId="31376"/>
    <cellStyle name="Percent 3 7 2 2 3 4 3" xfId="31377"/>
    <cellStyle name="Percent 3 7 2 2 3 4 4" xfId="31378"/>
    <cellStyle name="Percent 3 7 2 2 3 5" xfId="31379"/>
    <cellStyle name="Percent 3 7 2 2 3 5 2" xfId="31380"/>
    <cellStyle name="Percent 3 7 2 2 3 5 3" xfId="31381"/>
    <cellStyle name="Percent 3 7 2 2 3 5 4" xfId="31382"/>
    <cellStyle name="Percent 3 7 2 2 3 6" xfId="31383"/>
    <cellStyle name="Percent 3 7 2 2 3 7" xfId="31384"/>
    <cellStyle name="Percent 3 7 2 2 3 8" xfId="31385"/>
    <cellStyle name="Percent 3 7 2 2 4" xfId="31386"/>
    <cellStyle name="Percent 3 7 2 2 4 2" xfId="31387"/>
    <cellStyle name="Percent 3 7 2 2 4 2 2" xfId="31388"/>
    <cellStyle name="Percent 3 7 2 2 4 2 3" xfId="31389"/>
    <cellStyle name="Percent 3 7 2 2 4 2 4" xfId="31390"/>
    <cellStyle name="Percent 3 7 2 2 4 3" xfId="31391"/>
    <cellStyle name="Percent 3 7 2 2 4 3 2" xfId="31392"/>
    <cellStyle name="Percent 3 7 2 2 4 3 3" xfId="31393"/>
    <cellStyle name="Percent 3 7 2 2 4 3 4" xfId="31394"/>
    <cellStyle name="Percent 3 7 2 2 4 4" xfId="31395"/>
    <cellStyle name="Percent 3 7 2 2 4 5" xfId="31396"/>
    <cellStyle name="Percent 3 7 2 2 4 6" xfId="31397"/>
    <cellStyle name="Percent 3 7 2 2 5" xfId="31398"/>
    <cellStyle name="Percent 3 7 2 2 5 2" xfId="31399"/>
    <cellStyle name="Percent 3 7 2 2 5 2 2" xfId="31400"/>
    <cellStyle name="Percent 3 7 2 2 5 2 3" xfId="31401"/>
    <cellStyle name="Percent 3 7 2 2 5 2 4" xfId="31402"/>
    <cellStyle name="Percent 3 7 2 2 5 3" xfId="31403"/>
    <cellStyle name="Percent 3 7 2 2 5 3 2" xfId="31404"/>
    <cellStyle name="Percent 3 7 2 2 5 3 3" xfId="31405"/>
    <cellStyle name="Percent 3 7 2 2 5 3 4" xfId="31406"/>
    <cellStyle name="Percent 3 7 2 2 5 4" xfId="31407"/>
    <cellStyle name="Percent 3 7 2 2 5 5" xfId="31408"/>
    <cellStyle name="Percent 3 7 2 2 5 6" xfId="31409"/>
    <cellStyle name="Percent 3 7 2 2 6" xfId="31410"/>
    <cellStyle name="Percent 3 7 2 2 6 2" xfId="31411"/>
    <cellStyle name="Percent 3 7 2 2 6 3" xfId="31412"/>
    <cellStyle name="Percent 3 7 2 2 6 4" xfId="31413"/>
    <cellStyle name="Percent 3 7 2 2 7" xfId="31414"/>
    <cellStyle name="Percent 3 7 2 2 7 2" xfId="31415"/>
    <cellStyle name="Percent 3 7 2 2 7 3" xfId="31416"/>
    <cellStyle name="Percent 3 7 2 2 7 4" xfId="31417"/>
    <cellStyle name="Percent 3 7 2 2 8" xfId="31418"/>
    <cellStyle name="Percent 3 7 2 2 9" xfId="31419"/>
    <cellStyle name="Percent 3 7 2 3" xfId="31420"/>
    <cellStyle name="Percent 3 7 2 3 2" xfId="31421"/>
    <cellStyle name="Percent 3 7 2 3 2 2" xfId="31422"/>
    <cellStyle name="Percent 3 7 2 3 2 2 2" xfId="31423"/>
    <cellStyle name="Percent 3 7 2 3 2 2 3" xfId="31424"/>
    <cellStyle name="Percent 3 7 2 3 2 2 4" xfId="31425"/>
    <cellStyle name="Percent 3 7 2 3 2 3" xfId="31426"/>
    <cellStyle name="Percent 3 7 2 3 2 3 2" xfId="31427"/>
    <cellStyle name="Percent 3 7 2 3 2 3 3" xfId="31428"/>
    <cellStyle name="Percent 3 7 2 3 2 3 4" xfId="31429"/>
    <cellStyle name="Percent 3 7 2 3 2 4" xfId="31430"/>
    <cellStyle name="Percent 3 7 2 3 2 5" xfId="31431"/>
    <cellStyle name="Percent 3 7 2 3 2 6" xfId="31432"/>
    <cellStyle name="Percent 3 7 2 3 3" xfId="31433"/>
    <cellStyle name="Percent 3 7 2 3 3 2" xfId="31434"/>
    <cellStyle name="Percent 3 7 2 3 3 2 2" xfId="31435"/>
    <cellStyle name="Percent 3 7 2 3 3 2 3" xfId="31436"/>
    <cellStyle name="Percent 3 7 2 3 3 2 4" xfId="31437"/>
    <cellStyle name="Percent 3 7 2 3 3 3" xfId="31438"/>
    <cellStyle name="Percent 3 7 2 3 3 3 2" xfId="31439"/>
    <cellStyle name="Percent 3 7 2 3 3 3 3" xfId="31440"/>
    <cellStyle name="Percent 3 7 2 3 3 3 4" xfId="31441"/>
    <cellStyle name="Percent 3 7 2 3 3 4" xfId="31442"/>
    <cellStyle name="Percent 3 7 2 3 3 5" xfId="31443"/>
    <cellStyle name="Percent 3 7 2 3 3 6" xfId="31444"/>
    <cellStyle name="Percent 3 7 2 3 4" xfId="31445"/>
    <cellStyle name="Percent 3 7 2 3 4 2" xfId="31446"/>
    <cellStyle name="Percent 3 7 2 3 4 3" xfId="31447"/>
    <cellStyle name="Percent 3 7 2 3 4 4" xfId="31448"/>
    <cellStyle name="Percent 3 7 2 3 5" xfId="31449"/>
    <cellStyle name="Percent 3 7 2 3 5 2" xfId="31450"/>
    <cellStyle name="Percent 3 7 2 3 5 3" xfId="31451"/>
    <cellStyle name="Percent 3 7 2 3 5 4" xfId="31452"/>
    <cellStyle name="Percent 3 7 2 3 6" xfId="31453"/>
    <cellStyle name="Percent 3 7 2 3 7" xfId="31454"/>
    <cellStyle name="Percent 3 7 2 3 8" xfId="31455"/>
    <cellStyle name="Percent 3 7 2 4" xfId="31456"/>
    <cellStyle name="Percent 3 7 2 4 2" xfId="31457"/>
    <cellStyle name="Percent 3 7 2 4 2 2" xfId="31458"/>
    <cellStyle name="Percent 3 7 2 4 2 2 2" xfId="31459"/>
    <cellStyle name="Percent 3 7 2 4 2 2 3" xfId="31460"/>
    <cellStyle name="Percent 3 7 2 4 2 2 4" xfId="31461"/>
    <cellStyle name="Percent 3 7 2 4 2 3" xfId="31462"/>
    <cellStyle name="Percent 3 7 2 4 2 3 2" xfId="31463"/>
    <cellStyle name="Percent 3 7 2 4 2 3 3" xfId="31464"/>
    <cellStyle name="Percent 3 7 2 4 2 3 4" xfId="31465"/>
    <cellStyle name="Percent 3 7 2 4 2 4" xfId="31466"/>
    <cellStyle name="Percent 3 7 2 4 2 5" xfId="31467"/>
    <cellStyle name="Percent 3 7 2 4 2 6" xfId="31468"/>
    <cellStyle name="Percent 3 7 2 4 3" xfId="31469"/>
    <cellStyle name="Percent 3 7 2 4 3 2" xfId="31470"/>
    <cellStyle name="Percent 3 7 2 4 3 2 2" xfId="31471"/>
    <cellStyle name="Percent 3 7 2 4 3 2 3" xfId="31472"/>
    <cellStyle name="Percent 3 7 2 4 3 2 4" xfId="31473"/>
    <cellStyle name="Percent 3 7 2 4 3 3" xfId="31474"/>
    <cellStyle name="Percent 3 7 2 4 3 3 2" xfId="31475"/>
    <cellStyle name="Percent 3 7 2 4 3 3 3" xfId="31476"/>
    <cellStyle name="Percent 3 7 2 4 3 3 4" xfId="31477"/>
    <cellStyle name="Percent 3 7 2 4 3 4" xfId="31478"/>
    <cellStyle name="Percent 3 7 2 4 3 5" xfId="31479"/>
    <cellStyle name="Percent 3 7 2 4 3 6" xfId="31480"/>
    <cellStyle name="Percent 3 7 2 4 4" xfId="31481"/>
    <cellStyle name="Percent 3 7 2 4 4 2" xfId="31482"/>
    <cellStyle name="Percent 3 7 2 4 4 3" xfId="31483"/>
    <cellStyle name="Percent 3 7 2 4 4 4" xfId="31484"/>
    <cellStyle name="Percent 3 7 2 4 5" xfId="31485"/>
    <cellStyle name="Percent 3 7 2 4 5 2" xfId="31486"/>
    <cellStyle name="Percent 3 7 2 4 5 3" xfId="31487"/>
    <cellStyle name="Percent 3 7 2 4 5 4" xfId="31488"/>
    <cellStyle name="Percent 3 7 2 4 6" xfId="31489"/>
    <cellStyle name="Percent 3 7 2 4 7" xfId="31490"/>
    <cellStyle name="Percent 3 7 2 4 8" xfId="31491"/>
    <cellStyle name="Percent 3 7 2 5" xfId="31492"/>
    <cellStyle name="Percent 3 7 2 5 2" xfId="31493"/>
    <cellStyle name="Percent 3 7 2 5 2 2" xfId="31494"/>
    <cellStyle name="Percent 3 7 2 5 2 2 2" xfId="31495"/>
    <cellStyle name="Percent 3 7 2 5 2 2 3" xfId="31496"/>
    <cellStyle name="Percent 3 7 2 5 2 2 4" xfId="31497"/>
    <cellStyle name="Percent 3 7 2 5 2 3" xfId="31498"/>
    <cellStyle name="Percent 3 7 2 5 2 3 2" xfId="31499"/>
    <cellStyle name="Percent 3 7 2 5 2 3 3" xfId="31500"/>
    <cellStyle name="Percent 3 7 2 5 2 3 4" xfId="31501"/>
    <cellStyle name="Percent 3 7 2 5 2 4" xfId="31502"/>
    <cellStyle name="Percent 3 7 2 5 2 5" xfId="31503"/>
    <cellStyle name="Percent 3 7 2 5 2 6" xfId="31504"/>
    <cellStyle name="Percent 3 7 2 5 3" xfId="31505"/>
    <cellStyle name="Percent 3 7 2 5 3 2" xfId="31506"/>
    <cellStyle name="Percent 3 7 2 5 3 2 2" xfId="31507"/>
    <cellStyle name="Percent 3 7 2 5 3 2 3" xfId="31508"/>
    <cellStyle name="Percent 3 7 2 5 3 2 4" xfId="31509"/>
    <cellStyle name="Percent 3 7 2 5 3 3" xfId="31510"/>
    <cellStyle name="Percent 3 7 2 5 3 3 2" xfId="31511"/>
    <cellStyle name="Percent 3 7 2 5 3 3 3" xfId="31512"/>
    <cellStyle name="Percent 3 7 2 5 3 3 4" xfId="31513"/>
    <cellStyle name="Percent 3 7 2 5 3 4" xfId="31514"/>
    <cellStyle name="Percent 3 7 2 5 3 5" xfId="31515"/>
    <cellStyle name="Percent 3 7 2 5 3 6" xfId="31516"/>
    <cellStyle name="Percent 3 7 2 5 4" xfId="31517"/>
    <cellStyle name="Percent 3 7 2 5 4 2" xfId="31518"/>
    <cellStyle name="Percent 3 7 2 5 4 3" xfId="31519"/>
    <cellStyle name="Percent 3 7 2 5 4 4" xfId="31520"/>
    <cellStyle name="Percent 3 7 2 5 5" xfId="31521"/>
    <cellStyle name="Percent 3 7 2 5 5 2" xfId="31522"/>
    <cellStyle name="Percent 3 7 2 5 5 3" xfId="31523"/>
    <cellStyle name="Percent 3 7 2 5 5 4" xfId="31524"/>
    <cellStyle name="Percent 3 7 2 5 6" xfId="31525"/>
    <cellStyle name="Percent 3 7 2 5 7" xfId="31526"/>
    <cellStyle name="Percent 3 7 2 5 8" xfId="31527"/>
    <cellStyle name="Percent 3 7 2 6" xfId="31528"/>
    <cellStyle name="Percent 3 7 2 6 2" xfId="31529"/>
    <cellStyle name="Percent 3 7 2 6 2 2" xfId="31530"/>
    <cellStyle name="Percent 3 7 2 6 2 3" xfId="31531"/>
    <cellStyle name="Percent 3 7 2 6 2 4" xfId="31532"/>
    <cellStyle name="Percent 3 7 2 6 3" xfId="31533"/>
    <cellStyle name="Percent 3 7 2 6 3 2" xfId="31534"/>
    <cellStyle name="Percent 3 7 2 6 3 3" xfId="31535"/>
    <cellStyle name="Percent 3 7 2 6 3 4" xfId="31536"/>
    <cellStyle name="Percent 3 7 2 6 4" xfId="31537"/>
    <cellStyle name="Percent 3 7 2 6 5" xfId="31538"/>
    <cellStyle name="Percent 3 7 2 6 6" xfId="31539"/>
    <cellStyle name="Percent 3 7 2 7" xfId="31540"/>
    <cellStyle name="Percent 3 7 2 7 2" xfId="31541"/>
    <cellStyle name="Percent 3 7 2 7 2 2" xfId="31542"/>
    <cellStyle name="Percent 3 7 2 7 2 3" xfId="31543"/>
    <cellStyle name="Percent 3 7 2 7 2 4" xfId="31544"/>
    <cellStyle name="Percent 3 7 2 7 3" xfId="31545"/>
    <cellStyle name="Percent 3 7 2 7 3 2" xfId="31546"/>
    <cellStyle name="Percent 3 7 2 7 3 3" xfId="31547"/>
    <cellStyle name="Percent 3 7 2 7 3 4" xfId="31548"/>
    <cellStyle name="Percent 3 7 2 7 4" xfId="31549"/>
    <cellStyle name="Percent 3 7 2 7 5" xfId="31550"/>
    <cellStyle name="Percent 3 7 2 7 6" xfId="31551"/>
    <cellStyle name="Percent 3 7 2 8" xfId="31552"/>
    <cellStyle name="Percent 3 7 2 8 2" xfId="31553"/>
    <cellStyle name="Percent 3 7 2 8 3" xfId="31554"/>
    <cellStyle name="Percent 3 7 2 8 4" xfId="31555"/>
    <cellStyle name="Percent 3 7 2 9" xfId="31556"/>
    <cellStyle name="Percent 3 7 2 9 2" xfId="31557"/>
    <cellStyle name="Percent 3 7 2 9 3" xfId="31558"/>
    <cellStyle name="Percent 3 7 2 9 4" xfId="31559"/>
    <cellStyle name="Percent 3 7 3" xfId="31560"/>
    <cellStyle name="Percent 3 7 3 10" xfId="31561"/>
    <cellStyle name="Percent 3 7 3 2" xfId="31562"/>
    <cellStyle name="Percent 3 7 3 2 2" xfId="31563"/>
    <cellStyle name="Percent 3 7 3 2 2 2" xfId="31564"/>
    <cellStyle name="Percent 3 7 3 2 2 2 2" xfId="31565"/>
    <cellStyle name="Percent 3 7 3 2 2 2 3" xfId="31566"/>
    <cellStyle name="Percent 3 7 3 2 2 2 4" xfId="31567"/>
    <cellStyle name="Percent 3 7 3 2 2 3" xfId="31568"/>
    <cellStyle name="Percent 3 7 3 2 2 3 2" xfId="31569"/>
    <cellStyle name="Percent 3 7 3 2 2 3 3" xfId="31570"/>
    <cellStyle name="Percent 3 7 3 2 2 3 4" xfId="31571"/>
    <cellStyle name="Percent 3 7 3 2 2 4" xfId="31572"/>
    <cellStyle name="Percent 3 7 3 2 2 5" xfId="31573"/>
    <cellStyle name="Percent 3 7 3 2 2 6" xfId="31574"/>
    <cellStyle name="Percent 3 7 3 2 3" xfId="31575"/>
    <cellStyle name="Percent 3 7 3 2 3 2" xfId="31576"/>
    <cellStyle name="Percent 3 7 3 2 3 2 2" xfId="31577"/>
    <cellStyle name="Percent 3 7 3 2 3 2 3" xfId="31578"/>
    <cellStyle name="Percent 3 7 3 2 3 2 4" xfId="31579"/>
    <cellStyle name="Percent 3 7 3 2 3 3" xfId="31580"/>
    <cellStyle name="Percent 3 7 3 2 3 3 2" xfId="31581"/>
    <cellStyle name="Percent 3 7 3 2 3 3 3" xfId="31582"/>
    <cellStyle name="Percent 3 7 3 2 3 3 4" xfId="31583"/>
    <cellStyle name="Percent 3 7 3 2 3 4" xfId="31584"/>
    <cellStyle name="Percent 3 7 3 2 3 5" xfId="31585"/>
    <cellStyle name="Percent 3 7 3 2 3 6" xfId="31586"/>
    <cellStyle name="Percent 3 7 3 2 4" xfId="31587"/>
    <cellStyle name="Percent 3 7 3 2 4 2" xfId="31588"/>
    <cellStyle name="Percent 3 7 3 2 4 3" xfId="31589"/>
    <cellStyle name="Percent 3 7 3 2 4 4" xfId="31590"/>
    <cellStyle name="Percent 3 7 3 2 5" xfId="31591"/>
    <cellStyle name="Percent 3 7 3 2 5 2" xfId="31592"/>
    <cellStyle name="Percent 3 7 3 2 5 3" xfId="31593"/>
    <cellStyle name="Percent 3 7 3 2 5 4" xfId="31594"/>
    <cellStyle name="Percent 3 7 3 2 6" xfId="31595"/>
    <cellStyle name="Percent 3 7 3 2 7" xfId="31596"/>
    <cellStyle name="Percent 3 7 3 2 8" xfId="31597"/>
    <cellStyle name="Percent 3 7 3 3" xfId="31598"/>
    <cellStyle name="Percent 3 7 3 3 2" xfId="31599"/>
    <cellStyle name="Percent 3 7 3 3 2 2" xfId="31600"/>
    <cellStyle name="Percent 3 7 3 3 2 2 2" xfId="31601"/>
    <cellStyle name="Percent 3 7 3 3 2 2 3" xfId="31602"/>
    <cellStyle name="Percent 3 7 3 3 2 2 4" xfId="31603"/>
    <cellStyle name="Percent 3 7 3 3 2 3" xfId="31604"/>
    <cellStyle name="Percent 3 7 3 3 2 3 2" xfId="31605"/>
    <cellStyle name="Percent 3 7 3 3 2 3 3" xfId="31606"/>
    <cellStyle name="Percent 3 7 3 3 2 3 4" xfId="31607"/>
    <cellStyle name="Percent 3 7 3 3 2 4" xfId="31608"/>
    <cellStyle name="Percent 3 7 3 3 2 5" xfId="31609"/>
    <cellStyle name="Percent 3 7 3 3 2 6" xfId="31610"/>
    <cellStyle name="Percent 3 7 3 3 3" xfId="31611"/>
    <cellStyle name="Percent 3 7 3 3 3 2" xfId="31612"/>
    <cellStyle name="Percent 3 7 3 3 3 2 2" xfId="31613"/>
    <cellStyle name="Percent 3 7 3 3 3 2 3" xfId="31614"/>
    <cellStyle name="Percent 3 7 3 3 3 2 4" xfId="31615"/>
    <cellStyle name="Percent 3 7 3 3 3 3" xfId="31616"/>
    <cellStyle name="Percent 3 7 3 3 3 3 2" xfId="31617"/>
    <cellStyle name="Percent 3 7 3 3 3 3 3" xfId="31618"/>
    <cellStyle name="Percent 3 7 3 3 3 3 4" xfId="31619"/>
    <cellStyle name="Percent 3 7 3 3 3 4" xfId="31620"/>
    <cellStyle name="Percent 3 7 3 3 3 5" xfId="31621"/>
    <cellStyle name="Percent 3 7 3 3 3 6" xfId="31622"/>
    <cellStyle name="Percent 3 7 3 3 4" xfId="31623"/>
    <cellStyle name="Percent 3 7 3 3 4 2" xfId="31624"/>
    <cellStyle name="Percent 3 7 3 3 4 3" xfId="31625"/>
    <cellStyle name="Percent 3 7 3 3 4 4" xfId="31626"/>
    <cellStyle name="Percent 3 7 3 3 5" xfId="31627"/>
    <cellStyle name="Percent 3 7 3 3 5 2" xfId="31628"/>
    <cellStyle name="Percent 3 7 3 3 5 3" xfId="31629"/>
    <cellStyle name="Percent 3 7 3 3 5 4" xfId="31630"/>
    <cellStyle name="Percent 3 7 3 3 6" xfId="31631"/>
    <cellStyle name="Percent 3 7 3 3 7" xfId="31632"/>
    <cellStyle name="Percent 3 7 3 3 8" xfId="31633"/>
    <cellStyle name="Percent 3 7 3 4" xfId="31634"/>
    <cellStyle name="Percent 3 7 3 4 2" xfId="31635"/>
    <cellStyle name="Percent 3 7 3 4 2 2" xfId="31636"/>
    <cellStyle name="Percent 3 7 3 4 2 3" xfId="31637"/>
    <cellStyle name="Percent 3 7 3 4 2 4" xfId="31638"/>
    <cellStyle name="Percent 3 7 3 4 3" xfId="31639"/>
    <cellStyle name="Percent 3 7 3 4 3 2" xfId="31640"/>
    <cellStyle name="Percent 3 7 3 4 3 3" xfId="31641"/>
    <cellStyle name="Percent 3 7 3 4 3 4" xfId="31642"/>
    <cellStyle name="Percent 3 7 3 4 4" xfId="31643"/>
    <cellStyle name="Percent 3 7 3 4 5" xfId="31644"/>
    <cellStyle name="Percent 3 7 3 4 6" xfId="31645"/>
    <cellStyle name="Percent 3 7 3 5" xfId="31646"/>
    <cellStyle name="Percent 3 7 3 5 2" xfId="31647"/>
    <cellStyle name="Percent 3 7 3 5 2 2" xfId="31648"/>
    <cellStyle name="Percent 3 7 3 5 2 3" xfId="31649"/>
    <cellStyle name="Percent 3 7 3 5 2 4" xfId="31650"/>
    <cellStyle name="Percent 3 7 3 5 3" xfId="31651"/>
    <cellStyle name="Percent 3 7 3 5 3 2" xfId="31652"/>
    <cellStyle name="Percent 3 7 3 5 3 3" xfId="31653"/>
    <cellStyle name="Percent 3 7 3 5 3 4" xfId="31654"/>
    <cellStyle name="Percent 3 7 3 5 4" xfId="31655"/>
    <cellStyle name="Percent 3 7 3 5 5" xfId="31656"/>
    <cellStyle name="Percent 3 7 3 5 6" xfId="31657"/>
    <cellStyle name="Percent 3 7 3 6" xfId="31658"/>
    <cellStyle name="Percent 3 7 3 6 2" xfId="31659"/>
    <cellStyle name="Percent 3 7 3 6 3" xfId="31660"/>
    <cellStyle name="Percent 3 7 3 6 4" xfId="31661"/>
    <cellStyle name="Percent 3 7 3 7" xfId="31662"/>
    <cellStyle name="Percent 3 7 3 7 2" xfId="31663"/>
    <cellStyle name="Percent 3 7 3 7 3" xfId="31664"/>
    <cellStyle name="Percent 3 7 3 7 4" xfId="31665"/>
    <cellStyle name="Percent 3 7 3 8" xfId="31666"/>
    <cellStyle name="Percent 3 7 3 9" xfId="31667"/>
    <cellStyle name="Percent 3 7 4" xfId="31668"/>
    <cellStyle name="Percent 3 7 4 2" xfId="31669"/>
    <cellStyle name="Percent 3 7 4 2 2" xfId="31670"/>
    <cellStyle name="Percent 3 7 4 2 2 2" xfId="31671"/>
    <cellStyle name="Percent 3 7 4 2 2 3" xfId="31672"/>
    <cellStyle name="Percent 3 7 4 2 2 4" xfId="31673"/>
    <cellStyle name="Percent 3 7 4 2 3" xfId="31674"/>
    <cellStyle name="Percent 3 7 4 2 3 2" xfId="31675"/>
    <cellStyle name="Percent 3 7 4 2 3 3" xfId="31676"/>
    <cellStyle name="Percent 3 7 4 2 3 4" xfId="31677"/>
    <cellStyle name="Percent 3 7 4 2 4" xfId="31678"/>
    <cellStyle name="Percent 3 7 4 2 5" xfId="31679"/>
    <cellStyle name="Percent 3 7 4 2 6" xfId="31680"/>
    <cellStyle name="Percent 3 7 4 3" xfId="31681"/>
    <cellStyle name="Percent 3 7 4 3 2" xfId="31682"/>
    <cellStyle name="Percent 3 7 4 3 2 2" xfId="31683"/>
    <cellStyle name="Percent 3 7 4 3 2 3" xfId="31684"/>
    <cellStyle name="Percent 3 7 4 3 2 4" xfId="31685"/>
    <cellStyle name="Percent 3 7 4 3 3" xfId="31686"/>
    <cellStyle name="Percent 3 7 4 3 3 2" xfId="31687"/>
    <cellStyle name="Percent 3 7 4 3 3 3" xfId="31688"/>
    <cellStyle name="Percent 3 7 4 3 3 4" xfId="31689"/>
    <cellStyle name="Percent 3 7 4 3 4" xfId="31690"/>
    <cellStyle name="Percent 3 7 4 3 5" xfId="31691"/>
    <cellStyle name="Percent 3 7 4 3 6" xfId="31692"/>
    <cellStyle name="Percent 3 7 4 4" xfId="31693"/>
    <cellStyle name="Percent 3 7 4 4 2" xfId="31694"/>
    <cellStyle name="Percent 3 7 4 4 3" xfId="31695"/>
    <cellStyle name="Percent 3 7 4 4 4" xfId="31696"/>
    <cellStyle name="Percent 3 7 4 5" xfId="31697"/>
    <cellStyle name="Percent 3 7 4 5 2" xfId="31698"/>
    <cellStyle name="Percent 3 7 4 5 3" xfId="31699"/>
    <cellStyle name="Percent 3 7 4 5 4" xfId="31700"/>
    <cellStyle name="Percent 3 7 4 6" xfId="31701"/>
    <cellStyle name="Percent 3 7 4 7" xfId="31702"/>
    <cellStyle name="Percent 3 7 4 8" xfId="31703"/>
    <cellStyle name="Percent 3 7 5" xfId="31704"/>
    <cellStyle name="Percent 3 7 5 2" xfId="31705"/>
    <cellStyle name="Percent 3 7 5 2 2" xfId="31706"/>
    <cellStyle name="Percent 3 7 5 2 2 2" xfId="31707"/>
    <cellStyle name="Percent 3 7 5 2 2 3" xfId="31708"/>
    <cellStyle name="Percent 3 7 5 2 2 4" xfId="31709"/>
    <cellStyle name="Percent 3 7 5 2 3" xfId="31710"/>
    <cellStyle name="Percent 3 7 5 2 3 2" xfId="31711"/>
    <cellStyle name="Percent 3 7 5 2 3 3" xfId="31712"/>
    <cellStyle name="Percent 3 7 5 2 3 4" xfId="31713"/>
    <cellStyle name="Percent 3 7 5 2 4" xfId="31714"/>
    <cellStyle name="Percent 3 7 5 2 5" xfId="31715"/>
    <cellStyle name="Percent 3 7 5 2 6" xfId="31716"/>
    <cellStyle name="Percent 3 7 5 3" xfId="31717"/>
    <cellStyle name="Percent 3 7 5 3 2" xfId="31718"/>
    <cellStyle name="Percent 3 7 5 3 2 2" xfId="31719"/>
    <cellStyle name="Percent 3 7 5 3 2 3" xfId="31720"/>
    <cellStyle name="Percent 3 7 5 3 2 4" xfId="31721"/>
    <cellStyle name="Percent 3 7 5 3 3" xfId="31722"/>
    <cellStyle name="Percent 3 7 5 3 3 2" xfId="31723"/>
    <cellStyle name="Percent 3 7 5 3 3 3" xfId="31724"/>
    <cellStyle name="Percent 3 7 5 3 3 4" xfId="31725"/>
    <cellStyle name="Percent 3 7 5 3 4" xfId="31726"/>
    <cellStyle name="Percent 3 7 5 3 5" xfId="31727"/>
    <cellStyle name="Percent 3 7 5 3 6" xfId="31728"/>
    <cellStyle name="Percent 3 7 5 4" xfId="31729"/>
    <cellStyle name="Percent 3 7 5 4 2" xfId="31730"/>
    <cellStyle name="Percent 3 7 5 4 3" xfId="31731"/>
    <cellStyle name="Percent 3 7 5 4 4" xfId="31732"/>
    <cellStyle name="Percent 3 7 5 5" xfId="31733"/>
    <cellStyle name="Percent 3 7 5 5 2" xfId="31734"/>
    <cellStyle name="Percent 3 7 5 5 3" xfId="31735"/>
    <cellStyle name="Percent 3 7 5 5 4" xfId="31736"/>
    <cellStyle name="Percent 3 7 5 6" xfId="31737"/>
    <cellStyle name="Percent 3 7 5 7" xfId="31738"/>
    <cellStyle name="Percent 3 7 5 8" xfId="31739"/>
    <cellStyle name="Percent 3 7 6" xfId="31740"/>
    <cellStyle name="Percent 3 7 6 2" xfId="31741"/>
    <cellStyle name="Percent 3 7 6 2 2" xfId="31742"/>
    <cellStyle name="Percent 3 7 6 2 2 2" xfId="31743"/>
    <cellStyle name="Percent 3 7 6 2 2 3" xfId="31744"/>
    <cellStyle name="Percent 3 7 6 2 2 4" xfId="31745"/>
    <cellStyle name="Percent 3 7 6 2 3" xfId="31746"/>
    <cellStyle name="Percent 3 7 6 2 3 2" xfId="31747"/>
    <cellStyle name="Percent 3 7 6 2 3 3" xfId="31748"/>
    <cellStyle name="Percent 3 7 6 2 3 4" xfId="31749"/>
    <cellStyle name="Percent 3 7 6 2 4" xfId="31750"/>
    <cellStyle name="Percent 3 7 6 2 5" xfId="31751"/>
    <cellStyle name="Percent 3 7 6 2 6" xfId="31752"/>
    <cellStyle name="Percent 3 7 6 3" xfId="31753"/>
    <cellStyle name="Percent 3 7 6 3 2" xfId="31754"/>
    <cellStyle name="Percent 3 7 6 3 2 2" xfId="31755"/>
    <cellStyle name="Percent 3 7 6 3 2 3" xfId="31756"/>
    <cellStyle name="Percent 3 7 6 3 2 4" xfId="31757"/>
    <cellStyle name="Percent 3 7 6 3 3" xfId="31758"/>
    <cellStyle name="Percent 3 7 6 3 3 2" xfId="31759"/>
    <cellStyle name="Percent 3 7 6 3 3 3" xfId="31760"/>
    <cellStyle name="Percent 3 7 6 3 3 4" xfId="31761"/>
    <cellStyle name="Percent 3 7 6 3 4" xfId="31762"/>
    <cellStyle name="Percent 3 7 6 3 5" xfId="31763"/>
    <cellStyle name="Percent 3 7 6 3 6" xfId="31764"/>
    <cellStyle name="Percent 3 7 6 4" xfId="31765"/>
    <cellStyle name="Percent 3 7 6 4 2" xfId="31766"/>
    <cellStyle name="Percent 3 7 6 4 3" xfId="31767"/>
    <cellStyle name="Percent 3 7 6 4 4" xfId="31768"/>
    <cellStyle name="Percent 3 7 6 5" xfId="31769"/>
    <cellStyle name="Percent 3 7 6 5 2" xfId="31770"/>
    <cellStyle name="Percent 3 7 6 5 3" xfId="31771"/>
    <cellStyle name="Percent 3 7 6 5 4" xfId="31772"/>
    <cellStyle name="Percent 3 7 6 6" xfId="31773"/>
    <cellStyle name="Percent 3 7 6 7" xfId="31774"/>
    <cellStyle name="Percent 3 7 6 8" xfId="31775"/>
    <cellStyle name="Percent 3 7 7" xfId="31776"/>
    <cellStyle name="Percent 3 7 7 2" xfId="31777"/>
    <cellStyle name="Percent 3 7 7 2 2" xfId="31778"/>
    <cellStyle name="Percent 3 7 7 2 3" xfId="31779"/>
    <cellStyle name="Percent 3 7 7 2 4" xfId="31780"/>
    <cellStyle name="Percent 3 7 7 3" xfId="31781"/>
    <cellStyle name="Percent 3 7 7 3 2" xfId="31782"/>
    <cellStyle name="Percent 3 7 7 3 3" xfId="31783"/>
    <cellStyle name="Percent 3 7 7 3 4" xfId="31784"/>
    <cellStyle name="Percent 3 7 7 4" xfId="31785"/>
    <cellStyle name="Percent 3 7 7 5" xfId="31786"/>
    <cellStyle name="Percent 3 7 7 6" xfId="31787"/>
    <cellStyle name="Percent 3 7 8" xfId="31788"/>
    <cellStyle name="Percent 3 7 8 2" xfId="31789"/>
    <cellStyle name="Percent 3 7 8 2 2" xfId="31790"/>
    <cellStyle name="Percent 3 7 8 2 3" xfId="31791"/>
    <cellStyle name="Percent 3 7 8 2 4" xfId="31792"/>
    <cellStyle name="Percent 3 7 8 3" xfId="31793"/>
    <cellStyle name="Percent 3 7 8 3 2" xfId="31794"/>
    <cellStyle name="Percent 3 7 8 3 3" xfId="31795"/>
    <cellStyle name="Percent 3 7 8 3 4" xfId="31796"/>
    <cellStyle name="Percent 3 7 8 4" xfId="31797"/>
    <cellStyle name="Percent 3 7 8 5" xfId="31798"/>
    <cellStyle name="Percent 3 7 8 6" xfId="31799"/>
    <cellStyle name="Percent 3 7 9" xfId="31800"/>
    <cellStyle name="Percent 3 7 9 2" xfId="31801"/>
    <cellStyle name="Percent 3 7 9 3" xfId="31802"/>
    <cellStyle name="Percent 3 7 9 4" xfId="31803"/>
    <cellStyle name="Percent 3 8" xfId="31804"/>
    <cellStyle name="Percent 3 8 10" xfId="31805"/>
    <cellStyle name="Percent 3 8 11" xfId="31806"/>
    <cellStyle name="Percent 3 8 12" xfId="31807"/>
    <cellStyle name="Percent 3 8 2" xfId="31808"/>
    <cellStyle name="Percent 3 8 2 10" xfId="31809"/>
    <cellStyle name="Percent 3 8 2 2" xfId="31810"/>
    <cellStyle name="Percent 3 8 2 2 2" xfId="31811"/>
    <cellStyle name="Percent 3 8 2 2 2 2" xfId="31812"/>
    <cellStyle name="Percent 3 8 2 2 2 2 2" xfId="31813"/>
    <cellStyle name="Percent 3 8 2 2 2 2 3" xfId="31814"/>
    <cellStyle name="Percent 3 8 2 2 2 2 4" xfId="31815"/>
    <cellStyle name="Percent 3 8 2 2 2 3" xfId="31816"/>
    <cellStyle name="Percent 3 8 2 2 2 3 2" xfId="31817"/>
    <cellStyle name="Percent 3 8 2 2 2 3 3" xfId="31818"/>
    <cellStyle name="Percent 3 8 2 2 2 3 4" xfId="31819"/>
    <cellStyle name="Percent 3 8 2 2 2 4" xfId="31820"/>
    <cellStyle name="Percent 3 8 2 2 2 5" xfId="31821"/>
    <cellStyle name="Percent 3 8 2 2 2 6" xfId="31822"/>
    <cellStyle name="Percent 3 8 2 2 3" xfId="31823"/>
    <cellStyle name="Percent 3 8 2 2 3 2" xfId="31824"/>
    <cellStyle name="Percent 3 8 2 2 3 2 2" xfId="31825"/>
    <cellStyle name="Percent 3 8 2 2 3 2 3" xfId="31826"/>
    <cellStyle name="Percent 3 8 2 2 3 2 4" xfId="31827"/>
    <cellStyle name="Percent 3 8 2 2 3 3" xfId="31828"/>
    <cellStyle name="Percent 3 8 2 2 3 3 2" xfId="31829"/>
    <cellStyle name="Percent 3 8 2 2 3 3 3" xfId="31830"/>
    <cellStyle name="Percent 3 8 2 2 3 3 4" xfId="31831"/>
    <cellStyle name="Percent 3 8 2 2 3 4" xfId="31832"/>
    <cellStyle name="Percent 3 8 2 2 3 5" xfId="31833"/>
    <cellStyle name="Percent 3 8 2 2 3 6" xfId="31834"/>
    <cellStyle name="Percent 3 8 2 2 4" xfId="31835"/>
    <cellStyle name="Percent 3 8 2 2 4 2" xfId="31836"/>
    <cellStyle name="Percent 3 8 2 2 4 3" xfId="31837"/>
    <cellStyle name="Percent 3 8 2 2 4 4" xfId="31838"/>
    <cellStyle name="Percent 3 8 2 2 5" xfId="31839"/>
    <cellStyle name="Percent 3 8 2 2 5 2" xfId="31840"/>
    <cellStyle name="Percent 3 8 2 2 5 3" xfId="31841"/>
    <cellStyle name="Percent 3 8 2 2 5 4" xfId="31842"/>
    <cellStyle name="Percent 3 8 2 2 6" xfId="31843"/>
    <cellStyle name="Percent 3 8 2 2 7" xfId="31844"/>
    <cellStyle name="Percent 3 8 2 2 8" xfId="31845"/>
    <cellStyle name="Percent 3 8 2 3" xfId="31846"/>
    <cellStyle name="Percent 3 8 2 3 2" xfId="31847"/>
    <cellStyle name="Percent 3 8 2 3 2 2" xfId="31848"/>
    <cellStyle name="Percent 3 8 2 3 2 2 2" xfId="31849"/>
    <cellStyle name="Percent 3 8 2 3 2 2 3" xfId="31850"/>
    <cellStyle name="Percent 3 8 2 3 2 2 4" xfId="31851"/>
    <cellStyle name="Percent 3 8 2 3 2 3" xfId="31852"/>
    <cellStyle name="Percent 3 8 2 3 2 3 2" xfId="31853"/>
    <cellStyle name="Percent 3 8 2 3 2 3 3" xfId="31854"/>
    <cellStyle name="Percent 3 8 2 3 2 3 4" xfId="31855"/>
    <cellStyle name="Percent 3 8 2 3 2 4" xfId="31856"/>
    <cellStyle name="Percent 3 8 2 3 2 5" xfId="31857"/>
    <cellStyle name="Percent 3 8 2 3 2 6" xfId="31858"/>
    <cellStyle name="Percent 3 8 2 3 3" xfId="31859"/>
    <cellStyle name="Percent 3 8 2 3 3 2" xfId="31860"/>
    <cellStyle name="Percent 3 8 2 3 3 2 2" xfId="31861"/>
    <cellStyle name="Percent 3 8 2 3 3 2 3" xfId="31862"/>
    <cellStyle name="Percent 3 8 2 3 3 2 4" xfId="31863"/>
    <cellStyle name="Percent 3 8 2 3 3 3" xfId="31864"/>
    <cellStyle name="Percent 3 8 2 3 3 3 2" xfId="31865"/>
    <cellStyle name="Percent 3 8 2 3 3 3 3" xfId="31866"/>
    <cellStyle name="Percent 3 8 2 3 3 3 4" xfId="31867"/>
    <cellStyle name="Percent 3 8 2 3 3 4" xfId="31868"/>
    <cellStyle name="Percent 3 8 2 3 3 5" xfId="31869"/>
    <cellStyle name="Percent 3 8 2 3 3 6" xfId="31870"/>
    <cellStyle name="Percent 3 8 2 3 4" xfId="31871"/>
    <cellStyle name="Percent 3 8 2 3 4 2" xfId="31872"/>
    <cellStyle name="Percent 3 8 2 3 4 3" xfId="31873"/>
    <cellStyle name="Percent 3 8 2 3 4 4" xfId="31874"/>
    <cellStyle name="Percent 3 8 2 3 5" xfId="31875"/>
    <cellStyle name="Percent 3 8 2 3 5 2" xfId="31876"/>
    <cellStyle name="Percent 3 8 2 3 5 3" xfId="31877"/>
    <cellStyle name="Percent 3 8 2 3 5 4" xfId="31878"/>
    <cellStyle name="Percent 3 8 2 3 6" xfId="31879"/>
    <cellStyle name="Percent 3 8 2 3 7" xfId="31880"/>
    <cellStyle name="Percent 3 8 2 3 8" xfId="31881"/>
    <cellStyle name="Percent 3 8 2 4" xfId="31882"/>
    <cellStyle name="Percent 3 8 2 4 2" xfId="31883"/>
    <cellStyle name="Percent 3 8 2 4 2 2" xfId="31884"/>
    <cellStyle name="Percent 3 8 2 4 2 3" xfId="31885"/>
    <cellStyle name="Percent 3 8 2 4 2 4" xfId="31886"/>
    <cellStyle name="Percent 3 8 2 4 3" xfId="31887"/>
    <cellStyle name="Percent 3 8 2 4 3 2" xfId="31888"/>
    <cellStyle name="Percent 3 8 2 4 3 3" xfId="31889"/>
    <cellStyle name="Percent 3 8 2 4 3 4" xfId="31890"/>
    <cellStyle name="Percent 3 8 2 4 4" xfId="31891"/>
    <cellStyle name="Percent 3 8 2 4 5" xfId="31892"/>
    <cellStyle name="Percent 3 8 2 4 6" xfId="31893"/>
    <cellStyle name="Percent 3 8 2 5" xfId="31894"/>
    <cellStyle name="Percent 3 8 2 5 2" xfId="31895"/>
    <cellStyle name="Percent 3 8 2 5 2 2" xfId="31896"/>
    <cellStyle name="Percent 3 8 2 5 2 3" xfId="31897"/>
    <cellStyle name="Percent 3 8 2 5 2 4" xfId="31898"/>
    <cellStyle name="Percent 3 8 2 5 3" xfId="31899"/>
    <cellStyle name="Percent 3 8 2 5 3 2" xfId="31900"/>
    <cellStyle name="Percent 3 8 2 5 3 3" xfId="31901"/>
    <cellStyle name="Percent 3 8 2 5 3 4" xfId="31902"/>
    <cellStyle name="Percent 3 8 2 5 4" xfId="31903"/>
    <cellStyle name="Percent 3 8 2 5 5" xfId="31904"/>
    <cellStyle name="Percent 3 8 2 5 6" xfId="31905"/>
    <cellStyle name="Percent 3 8 2 6" xfId="31906"/>
    <cellStyle name="Percent 3 8 2 6 2" xfId="31907"/>
    <cellStyle name="Percent 3 8 2 6 3" xfId="31908"/>
    <cellStyle name="Percent 3 8 2 6 4" xfId="31909"/>
    <cellStyle name="Percent 3 8 2 7" xfId="31910"/>
    <cellStyle name="Percent 3 8 2 7 2" xfId="31911"/>
    <cellStyle name="Percent 3 8 2 7 3" xfId="31912"/>
    <cellStyle name="Percent 3 8 2 7 4" xfId="31913"/>
    <cellStyle name="Percent 3 8 2 8" xfId="31914"/>
    <cellStyle name="Percent 3 8 2 9" xfId="31915"/>
    <cellStyle name="Percent 3 8 3" xfId="31916"/>
    <cellStyle name="Percent 3 8 3 2" xfId="31917"/>
    <cellStyle name="Percent 3 8 3 2 2" xfId="31918"/>
    <cellStyle name="Percent 3 8 3 2 2 2" xfId="31919"/>
    <cellStyle name="Percent 3 8 3 2 2 3" xfId="31920"/>
    <cellStyle name="Percent 3 8 3 2 2 4" xfId="31921"/>
    <cellStyle name="Percent 3 8 3 2 3" xfId="31922"/>
    <cellStyle name="Percent 3 8 3 2 3 2" xfId="31923"/>
    <cellStyle name="Percent 3 8 3 2 3 3" xfId="31924"/>
    <cellStyle name="Percent 3 8 3 2 3 4" xfId="31925"/>
    <cellStyle name="Percent 3 8 3 2 4" xfId="31926"/>
    <cellStyle name="Percent 3 8 3 2 5" xfId="31927"/>
    <cellStyle name="Percent 3 8 3 2 6" xfId="31928"/>
    <cellStyle name="Percent 3 8 3 3" xfId="31929"/>
    <cellStyle name="Percent 3 8 3 3 2" xfId="31930"/>
    <cellStyle name="Percent 3 8 3 3 2 2" xfId="31931"/>
    <cellStyle name="Percent 3 8 3 3 2 3" xfId="31932"/>
    <cellStyle name="Percent 3 8 3 3 2 4" xfId="31933"/>
    <cellStyle name="Percent 3 8 3 3 3" xfId="31934"/>
    <cellStyle name="Percent 3 8 3 3 3 2" xfId="31935"/>
    <cellStyle name="Percent 3 8 3 3 3 3" xfId="31936"/>
    <cellStyle name="Percent 3 8 3 3 3 4" xfId="31937"/>
    <cellStyle name="Percent 3 8 3 3 4" xfId="31938"/>
    <cellStyle name="Percent 3 8 3 3 5" xfId="31939"/>
    <cellStyle name="Percent 3 8 3 3 6" xfId="31940"/>
    <cellStyle name="Percent 3 8 3 4" xfId="31941"/>
    <cellStyle name="Percent 3 8 3 4 2" xfId="31942"/>
    <cellStyle name="Percent 3 8 3 4 3" xfId="31943"/>
    <cellStyle name="Percent 3 8 3 4 4" xfId="31944"/>
    <cellStyle name="Percent 3 8 3 5" xfId="31945"/>
    <cellStyle name="Percent 3 8 3 5 2" xfId="31946"/>
    <cellStyle name="Percent 3 8 3 5 3" xfId="31947"/>
    <cellStyle name="Percent 3 8 3 5 4" xfId="31948"/>
    <cellStyle name="Percent 3 8 3 6" xfId="31949"/>
    <cellStyle name="Percent 3 8 3 7" xfId="31950"/>
    <cellStyle name="Percent 3 8 3 8" xfId="31951"/>
    <cellStyle name="Percent 3 8 4" xfId="31952"/>
    <cellStyle name="Percent 3 8 4 2" xfId="31953"/>
    <cellStyle name="Percent 3 8 4 2 2" xfId="31954"/>
    <cellStyle name="Percent 3 8 4 2 2 2" xfId="31955"/>
    <cellStyle name="Percent 3 8 4 2 2 3" xfId="31956"/>
    <cellStyle name="Percent 3 8 4 2 2 4" xfId="31957"/>
    <cellStyle name="Percent 3 8 4 2 3" xfId="31958"/>
    <cellStyle name="Percent 3 8 4 2 3 2" xfId="31959"/>
    <cellStyle name="Percent 3 8 4 2 3 3" xfId="31960"/>
    <cellStyle name="Percent 3 8 4 2 3 4" xfId="31961"/>
    <cellStyle name="Percent 3 8 4 2 4" xfId="31962"/>
    <cellStyle name="Percent 3 8 4 2 5" xfId="31963"/>
    <cellStyle name="Percent 3 8 4 2 6" xfId="31964"/>
    <cellStyle name="Percent 3 8 4 3" xfId="31965"/>
    <cellStyle name="Percent 3 8 4 3 2" xfId="31966"/>
    <cellStyle name="Percent 3 8 4 3 2 2" xfId="31967"/>
    <cellStyle name="Percent 3 8 4 3 2 3" xfId="31968"/>
    <cellStyle name="Percent 3 8 4 3 2 4" xfId="31969"/>
    <cellStyle name="Percent 3 8 4 3 3" xfId="31970"/>
    <cellStyle name="Percent 3 8 4 3 3 2" xfId="31971"/>
    <cellStyle name="Percent 3 8 4 3 3 3" xfId="31972"/>
    <cellStyle name="Percent 3 8 4 3 3 4" xfId="31973"/>
    <cellStyle name="Percent 3 8 4 3 4" xfId="31974"/>
    <cellStyle name="Percent 3 8 4 3 5" xfId="31975"/>
    <cellStyle name="Percent 3 8 4 3 6" xfId="31976"/>
    <cellStyle name="Percent 3 8 4 4" xfId="31977"/>
    <cellStyle name="Percent 3 8 4 4 2" xfId="31978"/>
    <cellStyle name="Percent 3 8 4 4 3" xfId="31979"/>
    <cellStyle name="Percent 3 8 4 4 4" xfId="31980"/>
    <cellStyle name="Percent 3 8 4 5" xfId="31981"/>
    <cellStyle name="Percent 3 8 4 5 2" xfId="31982"/>
    <cellStyle name="Percent 3 8 4 5 3" xfId="31983"/>
    <cellStyle name="Percent 3 8 4 5 4" xfId="31984"/>
    <cellStyle name="Percent 3 8 4 6" xfId="31985"/>
    <cellStyle name="Percent 3 8 4 7" xfId="31986"/>
    <cellStyle name="Percent 3 8 4 8" xfId="31987"/>
    <cellStyle name="Percent 3 8 5" xfId="31988"/>
    <cellStyle name="Percent 3 8 5 2" xfId="31989"/>
    <cellStyle name="Percent 3 8 5 2 2" xfId="31990"/>
    <cellStyle name="Percent 3 8 5 2 2 2" xfId="31991"/>
    <cellStyle name="Percent 3 8 5 2 2 3" xfId="31992"/>
    <cellStyle name="Percent 3 8 5 2 2 4" xfId="31993"/>
    <cellStyle name="Percent 3 8 5 2 3" xfId="31994"/>
    <cellStyle name="Percent 3 8 5 2 3 2" xfId="31995"/>
    <cellStyle name="Percent 3 8 5 2 3 3" xfId="31996"/>
    <cellStyle name="Percent 3 8 5 2 3 4" xfId="31997"/>
    <cellStyle name="Percent 3 8 5 2 4" xfId="31998"/>
    <cellStyle name="Percent 3 8 5 2 5" xfId="31999"/>
    <cellStyle name="Percent 3 8 5 2 6" xfId="32000"/>
    <cellStyle name="Percent 3 8 5 3" xfId="32001"/>
    <cellStyle name="Percent 3 8 5 3 2" xfId="32002"/>
    <cellStyle name="Percent 3 8 5 3 2 2" xfId="32003"/>
    <cellStyle name="Percent 3 8 5 3 2 3" xfId="32004"/>
    <cellStyle name="Percent 3 8 5 3 2 4" xfId="32005"/>
    <cellStyle name="Percent 3 8 5 3 3" xfId="32006"/>
    <cellStyle name="Percent 3 8 5 3 3 2" xfId="32007"/>
    <cellStyle name="Percent 3 8 5 3 3 3" xfId="32008"/>
    <cellStyle name="Percent 3 8 5 3 3 4" xfId="32009"/>
    <cellStyle name="Percent 3 8 5 3 4" xfId="32010"/>
    <cellStyle name="Percent 3 8 5 3 5" xfId="32011"/>
    <cellStyle name="Percent 3 8 5 3 6" xfId="32012"/>
    <cellStyle name="Percent 3 8 5 4" xfId="32013"/>
    <cellStyle name="Percent 3 8 5 4 2" xfId="32014"/>
    <cellStyle name="Percent 3 8 5 4 3" xfId="32015"/>
    <cellStyle name="Percent 3 8 5 4 4" xfId="32016"/>
    <cellStyle name="Percent 3 8 5 5" xfId="32017"/>
    <cellStyle name="Percent 3 8 5 5 2" xfId="32018"/>
    <cellStyle name="Percent 3 8 5 5 3" xfId="32019"/>
    <cellStyle name="Percent 3 8 5 5 4" xfId="32020"/>
    <cellStyle name="Percent 3 8 5 6" xfId="32021"/>
    <cellStyle name="Percent 3 8 5 7" xfId="32022"/>
    <cellStyle name="Percent 3 8 5 8" xfId="32023"/>
    <cellStyle name="Percent 3 8 6" xfId="32024"/>
    <cellStyle name="Percent 3 8 6 2" xfId="32025"/>
    <cellStyle name="Percent 3 8 6 2 2" xfId="32026"/>
    <cellStyle name="Percent 3 8 6 2 3" xfId="32027"/>
    <cellStyle name="Percent 3 8 6 2 4" xfId="32028"/>
    <cellStyle name="Percent 3 8 6 3" xfId="32029"/>
    <cellStyle name="Percent 3 8 6 3 2" xfId="32030"/>
    <cellStyle name="Percent 3 8 6 3 3" xfId="32031"/>
    <cellStyle name="Percent 3 8 6 3 4" xfId="32032"/>
    <cellStyle name="Percent 3 8 6 4" xfId="32033"/>
    <cellStyle name="Percent 3 8 6 5" xfId="32034"/>
    <cellStyle name="Percent 3 8 6 6" xfId="32035"/>
    <cellStyle name="Percent 3 8 7" xfId="32036"/>
    <cellStyle name="Percent 3 8 7 2" xfId="32037"/>
    <cellStyle name="Percent 3 8 7 2 2" xfId="32038"/>
    <cellStyle name="Percent 3 8 7 2 3" xfId="32039"/>
    <cellStyle name="Percent 3 8 7 2 4" xfId="32040"/>
    <cellStyle name="Percent 3 8 7 3" xfId="32041"/>
    <cellStyle name="Percent 3 8 7 3 2" xfId="32042"/>
    <cellStyle name="Percent 3 8 7 3 3" xfId="32043"/>
    <cellStyle name="Percent 3 8 7 3 4" xfId="32044"/>
    <cellStyle name="Percent 3 8 7 4" xfId="32045"/>
    <cellStyle name="Percent 3 8 7 5" xfId="32046"/>
    <cellStyle name="Percent 3 8 7 6" xfId="32047"/>
    <cellStyle name="Percent 3 8 8" xfId="32048"/>
    <cellStyle name="Percent 3 8 8 2" xfId="32049"/>
    <cellStyle name="Percent 3 8 8 3" xfId="32050"/>
    <cellStyle name="Percent 3 8 8 4" xfId="32051"/>
    <cellStyle name="Percent 3 8 9" xfId="32052"/>
    <cellStyle name="Percent 3 8 9 2" xfId="32053"/>
    <cellStyle name="Percent 3 8 9 3" xfId="32054"/>
    <cellStyle name="Percent 3 8 9 4" xfId="32055"/>
    <cellStyle name="Percent 3 9" xfId="32056"/>
    <cellStyle name="Percent 3 9 10" xfId="32057"/>
    <cellStyle name="Percent 3 9 2" xfId="32058"/>
    <cellStyle name="Percent 3 9 2 2" xfId="32059"/>
    <cellStyle name="Percent 3 9 2 2 2" xfId="32060"/>
    <cellStyle name="Percent 3 9 2 2 2 2" xfId="32061"/>
    <cellStyle name="Percent 3 9 2 2 2 3" xfId="32062"/>
    <cellStyle name="Percent 3 9 2 2 2 4" xfId="32063"/>
    <cellStyle name="Percent 3 9 2 2 3" xfId="32064"/>
    <cellStyle name="Percent 3 9 2 2 3 2" xfId="32065"/>
    <cellStyle name="Percent 3 9 2 2 3 3" xfId="32066"/>
    <cellStyle name="Percent 3 9 2 2 3 4" xfId="32067"/>
    <cellStyle name="Percent 3 9 2 2 4" xfId="32068"/>
    <cellStyle name="Percent 3 9 2 2 5" xfId="32069"/>
    <cellStyle name="Percent 3 9 2 2 6" xfId="32070"/>
    <cellStyle name="Percent 3 9 2 3" xfId="32071"/>
    <cellStyle name="Percent 3 9 2 3 2" xfId="32072"/>
    <cellStyle name="Percent 3 9 2 3 2 2" xfId="32073"/>
    <cellStyle name="Percent 3 9 2 3 2 3" xfId="32074"/>
    <cellStyle name="Percent 3 9 2 3 2 4" xfId="32075"/>
    <cellStyle name="Percent 3 9 2 3 3" xfId="32076"/>
    <cellStyle name="Percent 3 9 2 3 3 2" xfId="32077"/>
    <cellStyle name="Percent 3 9 2 3 3 3" xfId="32078"/>
    <cellStyle name="Percent 3 9 2 3 3 4" xfId="32079"/>
    <cellStyle name="Percent 3 9 2 3 4" xfId="32080"/>
    <cellStyle name="Percent 3 9 2 3 5" xfId="32081"/>
    <cellStyle name="Percent 3 9 2 3 6" xfId="32082"/>
    <cellStyle name="Percent 3 9 2 4" xfId="32083"/>
    <cellStyle name="Percent 3 9 2 4 2" xfId="32084"/>
    <cellStyle name="Percent 3 9 2 4 3" xfId="32085"/>
    <cellStyle name="Percent 3 9 2 4 4" xfId="32086"/>
    <cellStyle name="Percent 3 9 2 5" xfId="32087"/>
    <cellStyle name="Percent 3 9 2 5 2" xfId="32088"/>
    <cellStyle name="Percent 3 9 2 5 3" xfId="32089"/>
    <cellStyle name="Percent 3 9 2 5 4" xfId="32090"/>
    <cellStyle name="Percent 3 9 2 6" xfId="32091"/>
    <cellStyle name="Percent 3 9 2 7" xfId="32092"/>
    <cellStyle name="Percent 3 9 2 8" xfId="32093"/>
    <cellStyle name="Percent 3 9 3" xfId="32094"/>
    <cellStyle name="Percent 3 9 3 2" xfId="32095"/>
    <cellStyle name="Percent 3 9 3 2 2" xfId="32096"/>
    <cellStyle name="Percent 3 9 3 2 2 2" xfId="32097"/>
    <cellStyle name="Percent 3 9 3 2 2 3" xfId="32098"/>
    <cellStyle name="Percent 3 9 3 2 2 4" xfId="32099"/>
    <cellStyle name="Percent 3 9 3 2 3" xfId="32100"/>
    <cellStyle name="Percent 3 9 3 2 3 2" xfId="32101"/>
    <cellStyle name="Percent 3 9 3 2 3 3" xfId="32102"/>
    <cellStyle name="Percent 3 9 3 2 3 4" xfId="32103"/>
    <cellStyle name="Percent 3 9 3 2 4" xfId="32104"/>
    <cellStyle name="Percent 3 9 3 2 5" xfId="32105"/>
    <cellStyle name="Percent 3 9 3 2 6" xfId="32106"/>
    <cellStyle name="Percent 3 9 3 3" xfId="32107"/>
    <cellStyle name="Percent 3 9 3 3 2" xfId="32108"/>
    <cellStyle name="Percent 3 9 3 3 2 2" xfId="32109"/>
    <cellStyle name="Percent 3 9 3 3 2 3" xfId="32110"/>
    <cellStyle name="Percent 3 9 3 3 2 4" xfId="32111"/>
    <cellStyle name="Percent 3 9 3 3 3" xfId="32112"/>
    <cellStyle name="Percent 3 9 3 3 3 2" xfId="32113"/>
    <cellStyle name="Percent 3 9 3 3 3 3" xfId="32114"/>
    <cellStyle name="Percent 3 9 3 3 3 4" xfId="32115"/>
    <cellStyle name="Percent 3 9 3 3 4" xfId="32116"/>
    <cellStyle name="Percent 3 9 3 3 5" xfId="32117"/>
    <cellStyle name="Percent 3 9 3 3 6" xfId="32118"/>
    <cellStyle name="Percent 3 9 3 4" xfId="32119"/>
    <cellStyle name="Percent 3 9 3 4 2" xfId="32120"/>
    <cellStyle name="Percent 3 9 3 4 3" xfId="32121"/>
    <cellStyle name="Percent 3 9 3 4 4" xfId="32122"/>
    <cellStyle name="Percent 3 9 3 5" xfId="32123"/>
    <cellStyle name="Percent 3 9 3 5 2" xfId="32124"/>
    <cellStyle name="Percent 3 9 3 5 3" xfId="32125"/>
    <cellStyle name="Percent 3 9 3 5 4" xfId="32126"/>
    <cellStyle name="Percent 3 9 3 6" xfId="32127"/>
    <cellStyle name="Percent 3 9 3 7" xfId="32128"/>
    <cellStyle name="Percent 3 9 3 8" xfId="32129"/>
    <cellStyle name="Percent 3 9 4" xfId="32130"/>
    <cellStyle name="Percent 3 9 4 2" xfId="32131"/>
    <cellStyle name="Percent 3 9 4 2 2" xfId="32132"/>
    <cellStyle name="Percent 3 9 4 2 3" xfId="32133"/>
    <cellStyle name="Percent 3 9 4 2 4" xfId="32134"/>
    <cellStyle name="Percent 3 9 4 3" xfId="32135"/>
    <cellStyle name="Percent 3 9 4 3 2" xfId="32136"/>
    <cellStyle name="Percent 3 9 4 3 3" xfId="32137"/>
    <cellStyle name="Percent 3 9 4 3 4" xfId="32138"/>
    <cellStyle name="Percent 3 9 4 4" xfId="32139"/>
    <cellStyle name="Percent 3 9 4 5" xfId="32140"/>
    <cellStyle name="Percent 3 9 4 6" xfId="32141"/>
    <cellStyle name="Percent 3 9 5" xfId="32142"/>
    <cellStyle name="Percent 3 9 5 2" xfId="32143"/>
    <cellStyle name="Percent 3 9 5 2 2" xfId="32144"/>
    <cellStyle name="Percent 3 9 5 2 3" xfId="32145"/>
    <cellStyle name="Percent 3 9 5 2 4" xfId="32146"/>
    <cellStyle name="Percent 3 9 5 3" xfId="32147"/>
    <cellStyle name="Percent 3 9 5 3 2" xfId="32148"/>
    <cellStyle name="Percent 3 9 5 3 3" xfId="32149"/>
    <cellStyle name="Percent 3 9 5 3 4" xfId="32150"/>
    <cellStyle name="Percent 3 9 5 4" xfId="32151"/>
    <cellStyle name="Percent 3 9 5 5" xfId="32152"/>
    <cellStyle name="Percent 3 9 5 6" xfId="32153"/>
    <cellStyle name="Percent 3 9 6" xfId="32154"/>
    <cellStyle name="Percent 3 9 6 2" xfId="32155"/>
    <cellStyle name="Percent 3 9 6 3" xfId="32156"/>
    <cellStyle name="Percent 3 9 6 4" xfId="32157"/>
    <cellStyle name="Percent 3 9 7" xfId="32158"/>
    <cellStyle name="Percent 3 9 7 2" xfId="32159"/>
    <cellStyle name="Percent 3 9 7 3" xfId="32160"/>
    <cellStyle name="Percent 3 9 7 4" xfId="32161"/>
    <cellStyle name="Percent 3 9 8" xfId="32162"/>
    <cellStyle name="Percent 3 9 9" xfId="32163"/>
    <cellStyle name="Percent 30" xfId="32164"/>
    <cellStyle name="Percent 30 2" xfId="32165"/>
    <cellStyle name="Percent 31" xfId="32166"/>
    <cellStyle name="Percent 31 2" xfId="32167"/>
    <cellStyle name="Percent 32" xfId="32168"/>
    <cellStyle name="Percent 32 2" xfId="32169"/>
    <cellStyle name="Percent 32 2 2" xfId="32170"/>
    <cellStyle name="Percent 32 3" xfId="32171"/>
    <cellStyle name="Percent 33" xfId="32172"/>
    <cellStyle name="Percent 33 2" xfId="32173"/>
    <cellStyle name="Percent 33 2 2" xfId="32174"/>
    <cellStyle name="Percent 33 3" xfId="32175"/>
    <cellStyle name="Percent 33 3 2" xfId="32176"/>
    <cellStyle name="Percent 33 3 2 2" xfId="32177"/>
    <cellStyle name="Percent 33 3 3" xfId="32178"/>
    <cellStyle name="Percent 33 4" xfId="32179"/>
    <cellStyle name="Percent 34" xfId="32180"/>
    <cellStyle name="Percent 34 2" xfId="32181"/>
    <cellStyle name="Percent 34 2 2" xfId="32182"/>
    <cellStyle name="Percent 34 3" xfId="32183"/>
    <cellStyle name="Percent 34 3 2" xfId="32184"/>
    <cellStyle name="Percent 34 4" xfId="32185"/>
    <cellStyle name="Percent 34 4 2" xfId="32186"/>
    <cellStyle name="Percent 34 5" xfId="32187"/>
    <cellStyle name="Percent 35" xfId="32188"/>
    <cellStyle name="Percent 35 2" xfId="32189"/>
    <cellStyle name="Percent 36" xfId="32190"/>
    <cellStyle name="Percent 36 2" xfId="32191"/>
    <cellStyle name="Percent 37" xfId="32192"/>
    <cellStyle name="Percent 37 2" xfId="32193"/>
    <cellStyle name="Percent 38" xfId="32194"/>
    <cellStyle name="Percent 38 2" xfId="32195"/>
    <cellStyle name="Percent 38 2 2" xfId="32196"/>
    <cellStyle name="Percent 38 3" xfId="32197"/>
    <cellStyle name="Percent 39" xfId="32198"/>
    <cellStyle name="Percent 39 2" xfId="32199"/>
    <cellStyle name="Percent 39 2 2" xfId="32200"/>
    <cellStyle name="Percent 39 3" xfId="32201"/>
    <cellStyle name="Percent 39 3 2" xfId="32202"/>
    <cellStyle name="Percent 39 3 2 2" xfId="32203"/>
    <cellStyle name="Percent 4" xfId="32204"/>
    <cellStyle name="Percent 4 10" xfId="32205"/>
    <cellStyle name="Percent 4 10 2" xfId="32206"/>
    <cellStyle name="Percent 4 10 2 2" xfId="32207"/>
    <cellStyle name="Percent 4 10 2 2 2" xfId="32208"/>
    <cellStyle name="Percent 4 10 2 2 3" xfId="32209"/>
    <cellStyle name="Percent 4 10 2 2 4" xfId="32210"/>
    <cellStyle name="Percent 4 10 2 3" xfId="32211"/>
    <cellStyle name="Percent 4 10 2 3 2" xfId="32212"/>
    <cellStyle name="Percent 4 10 2 3 3" xfId="32213"/>
    <cellStyle name="Percent 4 10 2 3 4" xfId="32214"/>
    <cellStyle name="Percent 4 10 2 4" xfId="32215"/>
    <cellStyle name="Percent 4 10 2 5" xfId="32216"/>
    <cellStyle name="Percent 4 10 2 6" xfId="32217"/>
    <cellStyle name="Percent 4 10 3" xfId="32218"/>
    <cellStyle name="Percent 4 10 3 2" xfId="32219"/>
    <cellStyle name="Percent 4 10 3 2 2" xfId="32220"/>
    <cellStyle name="Percent 4 10 3 2 3" xfId="32221"/>
    <cellStyle name="Percent 4 10 3 2 4" xfId="32222"/>
    <cellStyle name="Percent 4 10 3 3" xfId="32223"/>
    <cellStyle name="Percent 4 10 3 3 2" xfId="32224"/>
    <cellStyle name="Percent 4 10 3 3 3" xfId="32225"/>
    <cellStyle name="Percent 4 10 3 3 4" xfId="32226"/>
    <cellStyle name="Percent 4 10 3 4" xfId="32227"/>
    <cellStyle name="Percent 4 10 3 5" xfId="32228"/>
    <cellStyle name="Percent 4 10 3 6" xfId="32229"/>
    <cellStyle name="Percent 4 10 4" xfId="32230"/>
    <cellStyle name="Percent 4 10 4 2" xfId="32231"/>
    <cellStyle name="Percent 4 10 4 3" xfId="32232"/>
    <cellStyle name="Percent 4 10 4 4" xfId="32233"/>
    <cellStyle name="Percent 4 10 5" xfId="32234"/>
    <cellStyle name="Percent 4 10 5 2" xfId="32235"/>
    <cellStyle name="Percent 4 10 5 3" xfId="32236"/>
    <cellStyle name="Percent 4 10 5 4" xfId="32237"/>
    <cellStyle name="Percent 4 10 6" xfId="32238"/>
    <cellStyle name="Percent 4 10 7" xfId="32239"/>
    <cellStyle name="Percent 4 10 8" xfId="32240"/>
    <cellStyle name="Percent 4 11" xfId="32241"/>
    <cellStyle name="Percent 4 11 2" xfId="32242"/>
    <cellStyle name="Percent 4 11 2 2" xfId="32243"/>
    <cellStyle name="Percent 4 11 2 2 2" xfId="32244"/>
    <cellStyle name="Percent 4 11 2 2 3" xfId="32245"/>
    <cellStyle name="Percent 4 11 2 2 4" xfId="32246"/>
    <cellStyle name="Percent 4 11 2 3" xfId="32247"/>
    <cellStyle name="Percent 4 11 2 3 2" xfId="32248"/>
    <cellStyle name="Percent 4 11 2 3 3" xfId="32249"/>
    <cellStyle name="Percent 4 11 2 3 4" xfId="32250"/>
    <cellStyle name="Percent 4 11 2 4" xfId="32251"/>
    <cellStyle name="Percent 4 11 2 5" xfId="32252"/>
    <cellStyle name="Percent 4 11 2 6" xfId="32253"/>
    <cellStyle name="Percent 4 11 3" xfId="32254"/>
    <cellStyle name="Percent 4 11 3 2" xfId="32255"/>
    <cellStyle name="Percent 4 11 3 2 2" xfId="32256"/>
    <cellStyle name="Percent 4 11 3 2 3" xfId="32257"/>
    <cellStyle name="Percent 4 11 3 2 4" xfId="32258"/>
    <cellStyle name="Percent 4 11 3 3" xfId="32259"/>
    <cellStyle name="Percent 4 11 3 3 2" xfId="32260"/>
    <cellStyle name="Percent 4 11 3 3 3" xfId="32261"/>
    <cellStyle name="Percent 4 11 3 3 4" xfId="32262"/>
    <cellStyle name="Percent 4 11 3 4" xfId="32263"/>
    <cellStyle name="Percent 4 11 3 5" xfId="32264"/>
    <cellStyle name="Percent 4 11 3 6" xfId="32265"/>
    <cellStyle name="Percent 4 11 4" xfId="32266"/>
    <cellStyle name="Percent 4 11 4 2" xfId="32267"/>
    <cellStyle name="Percent 4 11 4 3" xfId="32268"/>
    <cellStyle name="Percent 4 11 4 4" xfId="32269"/>
    <cellStyle name="Percent 4 11 5" xfId="32270"/>
    <cellStyle name="Percent 4 11 5 2" xfId="32271"/>
    <cellStyle name="Percent 4 11 5 3" xfId="32272"/>
    <cellStyle name="Percent 4 11 5 4" xfId="32273"/>
    <cellStyle name="Percent 4 11 6" xfId="32274"/>
    <cellStyle name="Percent 4 11 7" xfId="32275"/>
    <cellStyle name="Percent 4 11 8" xfId="32276"/>
    <cellStyle name="Percent 4 12" xfId="32277"/>
    <cellStyle name="Percent 4 12 2" xfId="32278"/>
    <cellStyle name="Percent 4 12 2 2" xfId="32279"/>
    <cellStyle name="Percent 4 12 2 2 2" xfId="32280"/>
    <cellStyle name="Percent 4 12 2 2 3" xfId="32281"/>
    <cellStyle name="Percent 4 12 2 2 4" xfId="32282"/>
    <cellStyle name="Percent 4 12 2 3" xfId="32283"/>
    <cellStyle name="Percent 4 12 2 3 2" xfId="32284"/>
    <cellStyle name="Percent 4 12 2 3 3" xfId="32285"/>
    <cellStyle name="Percent 4 12 2 3 4" xfId="32286"/>
    <cellStyle name="Percent 4 12 2 4" xfId="32287"/>
    <cellStyle name="Percent 4 12 2 5" xfId="32288"/>
    <cellStyle name="Percent 4 12 2 6" xfId="32289"/>
    <cellStyle name="Percent 4 12 3" xfId="32290"/>
    <cellStyle name="Percent 4 12 3 2" xfId="32291"/>
    <cellStyle name="Percent 4 12 3 2 2" xfId="32292"/>
    <cellStyle name="Percent 4 12 3 2 3" xfId="32293"/>
    <cellStyle name="Percent 4 12 3 2 4" xfId="32294"/>
    <cellStyle name="Percent 4 12 3 3" xfId="32295"/>
    <cellStyle name="Percent 4 12 3 3 2" xfId="32296"/>
    <cellStyle name="Percent 4 12 3 3 3" xfId="32297"/>
    <cellStyle name="Percent 4 12 3 3 4" xfId="32298"/>
    <cellStyle name="Percent 4 12 3 4" xfId="32299"/>
    <cellStyle name="Percent 4 12 3 5" xfId="32300"/>
    <cellStyle name="Percent 4 12 3 6" xfId="32301"/>
    <cellStyle name="Percent 4 12 4" xfId="32302"/>
    <cellStyle name="Percent 4 12 4 2" xfId="32303"/>
    <cellStyle name="Percent 4 12 4 3" xfId="32304"/>
    <cellStyle name="Percent 4 12 4 4" xfId="32305"/>
    <cellStyle name="Percent 4 12 5" xfId="32306"/>
    <cellStyle name="Percent 4 12 5 2" xfId="32307"/>
    <cellStyle name="Percent 4 12 5 3" xfId="32308"/>
    <cellStyle name="Percent 4 12 5 4" xfId="32309"/>
    <cellStyle name="Percent 4 12 6" xfId="32310"/>
    <cellStyle name="Percent 4 12 7" xfId="32311"/>
    <cellStyle name="Percent 4 12 8" xfId="32312"/>
    <cellStyle name="Percent 4 13" xfId="32313"/>
    <cellStyle name="Percent 4 13 2" xfId="32314"/>
    <cellStyle name="Percent 4 13 2 2" xfId="32315"/>
    <cellStyle name="Percent 4 13 2 3" xfId="32316"/>
    <cellStyle name="Percent 4 13 2 4" xfId="32317"/>
    <cellStyle name="Percent 4 13 3" xfId="32318"/>
    <cellStyle name="Percent 4 13 3 2" xfId="32319"/>
    <cellStyle name="Percent 4 13 3 3" xfId="32320"/>
    <cellStyle name="Percent 4 13 3 4" xfId="32321"/>
    <cellStyle name="Percent 4 13 4" xfId="32322"/>
    <cellStyle name="Percent 4 13 5" xfId="32323"/>
    <cellStyle name="Percent 4 13 6" xfId="32324"/>
    <cellStyle name="Percent 4 14" xfId="32325"/>
    <cellStyle name="Percent 4 14 2" xfId="32326"/>
    <cellStyle name="Percent 4 14 2 2" xfId="32327"/>
    <cellStyle name="Percent 4 14 2 3" xfId="32328"/>
    <cellStyle name="Percent 4 14 2 4" xfId="32329"/>
    <cellStyle name="Percent 4 14 3" xfId="32330"/>
    <cellStyle name="Percent 4 14 3 2" xfId="32331"/>
    <cellStyle name="Percent 4 14 3 3" xfId="32332"/>
    <cellStyle name="Percent 4 14 3 4" xfId="32333"/>
    <cellStyle name="Percent 4 14 4" xfId="32334"/>
    <cellStyle name="Percent 4 14 5" xfId="32335"/>
    <cellStyle name="Percent 4 14 6" xfId="32336"/>
    <cellStyle name="Percent 4 15" xfId="32337"/>
    <cellStyle name="Percent 4 15 2" xfId="32338"/>
    <cellStyle name="Percent 4 15 3" xfId="32339"/>
    <cellStyle name="Percent 4 15 4" xfId="32340"/>
    <cellStyle name="Percent 4 16" xfId="32341"/>
    <cellStyle name="Percent 4 16 2" xfId="32342"/>
    <cellStyle name="Percent 4 16 3" xfId="32343"/>
    <cellStyle name="Percent 4 16 4" xfId="32344"/>
    <cellStyle name="Percent 4 17" xfId="32345"/>
    <cellStyle name="Percent 4 17 2" xfId="32346"/>
    <cellStyle name="Percent 4 17 3" xfId="32347"/>
    <cellStyle name="Percent 4 17 4" xfId="32348"/>
    <cellStyle name="Percent 4 17 5" xfId="32349"/>
    <cellStyle name="Percent 4 18" xfId="32350"/>
    <cellStyle name="Percent 4 19" xfId="32351"/>
    <cellStyle name="Percent 4 2" xfId="32352"/>
    <cellStyle name="Percent 4 2 10" xfId="32353"/>
    <cellStyle name="Percent 4 2 10 2" xfId="32354"/>
    <cellStyle name="Percent 4 2 10 2 2" xfId="32355"/>
    <cellStyle name="Percent 4 2 10 2 3" xfId="32356"/>
    <cellStyle name="Percent 4 2 10 2 4" xfId="32357"/>
    <cellStyle name="Percent 4 2 10 3" xfId="32358"/>
    <cellStyle name="Percent 4 2 10 3 2" xfId="32359"/>
    <cellStyle name="Percent 4 2 10 3 3" xfId="32360"/>
    <cellStyle name="Percent 4 2 10 3 4" xfId="32361"/>
    <cellStyle name="Percent 4 2 10 4" xfId="32362"/>
    <cellStyle name="Percent 4 2 10 5" xfId="32363"/>
    <cellStyle name="Percent 4 2 10 6" xfId="32364"/>
    <cellStyle name="Percent 4 2 11" xfId="32365"/>
    <cellStyle name="Percent 4 2 11 2" xfId="32366"/>
    <cellStyle name="Percent 4 2 11 3" xfId="32367"/>
    <cellStyle name="Percent 4 2 11 4" xfId="32368"/>
    <cellStyle name="Percent 4 2 12" xfId="32369"/>
    <cellStyle name="Percent 4 2 12 2" xfId="32370"/>
    <cellStyle name="Percent 4 2 12 3" xfId="32371"/>
    <cellStyle name="Percent 4 2 12 4" xfId="32372"/>
    <cellStyle name="Percent 4 2 13" xfId="32373"/>
    <cellStyle name="Percent 4 2 13 2" xfId="32374"/>
    <cellStyle name="Percent 4 2 13 3" xfId="32375"/>
    <cellStyle name="Percent 4 2 13 4" xfId="32376"/>
    <cellStyle name="Percent 4 2 13 5" xfId="32377"/>
    <cellStyle name="Percent 4 2 14" xfId="32378"/>
    <cellStyle name="Percent 4 2 15" xfId="32379"/>
    <cellStyle name="Percent 4 2 16" xfId="32380"/>
    <cellStyle name="Percent 4 2 17" xfId="32381"/>
    <cellStyle name="Percent 4 2 18" xfId="32382"/>
    <cellStyle name="Percent 4 2 2" xfId="32383"/>
    <cellStyle name="Percent 4 2 2 10" xfId="32384"/>
    <cellStyle name="Percent 4 2 2 10 2" xfId="32385"/>
    <cellStyle name="Percent 4 2 2 10 3" xfId="32386"/>
    <cellStyle name="Percent 4 2 2 10 4" xfId="32387"/>
    <cellStyle name="Percent 4 2 2 11" xfId="32388"/>
    <cellStyle name="Percent 4 2 2 11 2" xfId="32389"/>
    <cellStyle name="Percent 4 2 2 11 3" xfId="32390"/>
    <cellStyle name="Percent 4 2 2 11 4" xfId="32391"/>
    <cellStyle name="Percent 4 2 2 12" xfId="32392"/>
    <cellStyle name="Percent 4 2 2 12 2" xfId="32393"/>
    <cellStyle name="Percent 4 2 2 12 3" xfId="32394"/>
    <cellStyle name="Percent 4 2 2 12 4" xfId="32395"/>
    <cellStyle name="Percent 4 2 2 13" xfId="32396"/>
    <cellStyle name="Percent 4 2 2 14" xfId="32397"/>
    <cellStyle name="Percent 4 2 2 15" xfId="32398"/>
    <cellStyle name="Percent 4 2 2 16" xfId="32399"/>
    <cellStyle name="Percent 4 2 2 17" xfId="32400"/>
    <cellStyle name="Percent 4 2 2 2" xfId="32401"/>
    <cellStyle name="Percent 4 2 2 2 10" xfId="32402"/>
    <cellStyle name="Percent 4 2 2 2 10 2" xfId="32403"/>
    <cellStyle name="Percent 4 2 2 2 10 3" xfId="32404"/>
    <cellStyle name="Percent 4 2 2 2 10 4" xfId="32405"/>
    <cellStyle name="Percent 4 2 2 2 11" xfId="32406"/>
    <cellStyle name="Percent 4 2 2 2 11 2" xfId="32407"/>
    <cellStyle name="Percent 4 2 2 2 11 3" xfId="32408"/>
    <cellStyle name="Percent 4 2 2 2 11 4" xfId="32409"/>
    <cellStyle name="Percent 4 2 2 2 12" xfId="32410"/>
    <cellStyle name="Percent 4 2 2 2 13" xfId="32411"/>
    <cellStyle name="Percent 4 2 2 2 14" xfId="32412"/>
    <cellStyle name="Percent 4 2 2 2 15" xfId="32413"/>
    <cellStyle name="Percent 4 2 2 2 16" xfId="32414"/>
    <cellStyle name="Percent 4 2 2 2 2" xfId="32415"/>
    <cellStyle name="Percent 4 2 2 2 2 10" xfId="32416"/>
    <cellStyle name="Percent 4 2 2 2 2 11" xfId="32417"/>
    <cellStyle name="Percent 4 2 2 2 2 12" xfId="32418"/>
    <cellStyle name="Percent 4 2 2 2 2 2" xfId="32419"/>
    <cellStyle name="Percent 4 2 2 2 2 2 10" xfId="32420"/>
    <cellStyle name="Percent 4 2 2 2 2 2 2" xfId="32421"/>
    <cellStyle name="Percent 4 2 2 2 2 2 2 2" xfId="32422"/>
    <cellStyle name="Percent 4 2 2 2 2 2 2 2 2" xfId="32423"/>
    <cellStyle name="Percent 4 2 2 2 2 2 2 2 2 2" xfId="32424"/>
    <cellStyle name="Percent 4 2 2 2 2 2 2 2 2 3" xfId="32425"/>
    <cellStyle name="Percent 4 2 2 2 2 2 2 2 2 4" xfId="32426"/>
    <cellStyle name="Percent 4 2 2 2 2 2 2 2 3" xfId="32427"/>
    <cellStyle name="Percent 4 2 2 2 2 2 2 2 3 2" xfId="32428"/>
    <cellStyle name="Percent 4 2 2 2 2 2 2 2 3 3" xfId="32429"/>
    <cellStyle name="Percent 4 2 2 2 2 2 2 2 3 4" xfId="32430"/>
    <cellStyle name="Percent 4 2 2 2 2 2 2 2 4" xfId="32431"/>
    <cellStyle name="Percent 4 2 2 2 2 2 2 2 5" xfId="32432"/>
    <cellStyle name="Percent 4 2 2 2 2 2 2 2 6" xfId="32433"/>
    <cellStyle name="Percent 4 2 2 2 2 2 2 3" xfId="32434"/>
    <cellStyle name="Percent 4 2 2 2 2 2 2 3 2" xfId="32435"/>
    <cellStyle name="Percent 4 2 2 2 2 2 2 3 2 2" xfId="32436"/>
    <cellStyle name="Percent 4 2 2 2 2 2 2 3 2 3" xfId="32437"/>
    <cellStyle name="Percent 4 2 2 2 2 2 2 3 2 4" xfId="32438"/>
    <cellStyle name="Percent 4 2 2 2 2 2 2 3 3" xfId="32439"/>
    <cellStyle name="Percent 4 2 2 2 2 2 2 3 3 2" xfId="32440"/>
    <cellStyle name="Percent 4 2 2 2 2 2 2 3 3 3" xfId="32441"/>
    <cellStyle name="Percent 4 2 2 2 2 2 2 3 3 4" xfId="32442"/>
    <cellStyle name="Percent 4 2 2 2 2 2 2 3 4" xfId="32443"/>
    <cellStyle name="Percent 4 2 2 2 2 2 2 3 5" xfId="32444"/>
    <cellStyle name="Percent 4 2 2 2 2 2 2 3 6" xfId="32445"/>
    <cellStyle name="Percent 4 2 2 2 2 2 2 4" xfId="32446"/>
    <cellStyle name="Percent 4 2 2 2 2 2 2 4 2" xfId="32447"/>
    <cellStyle name="Percent 4 2 2 2 2 2 2 4 3" xfId="32448"/>
    <cellStyle name="Percent 4 2 2 2 2 2 2 4 4" xfId="32449"/>
    <cellStyle name="Percent 4 2 2 2 2 2 2 5" xfId="32450"/>
    <cellStyle name="Percent 4 2 2 2 2 2 2 5 2" xfId="32451"/>
    <cellStyle name="Percent 4 2 2 2 2 2 2 5 3" xfId="32452"/>
    <cellStyle name="Percent 4 2 2 2 2 2 2 5 4" xfId="32453"/>
    <cellStyle name="Percent 4 2 2 2 2 2 2 6" xfId="32454"/>
    <cellStyle name="Percent 4 2 2 2 2 2 2 7" xfId="32455"/>
    <cellStyle name="Percent 4 2 2 2 2 2 2 8" xfId="32456"/>
    <cellStyle name="Percent 4 2 2 2 2 2 3" xfId="32457"/>
    <cellStyle name="Percent 4 2 2 2 2 2 3 2" xfId="32458"/>
    <cellStyle name="Percent 4 2 2 2 2 2 3 2 2" xfId="32459"/>
    <cellStyle name="Percent 4 2 2 2 2 2 3 2 2 2" xfId="32460"/>
    <cellStyle name="Percent 4 2 2 2 2 2 3 2 2 3" xfId="32461"/>
    <cellStyle name="Percent 4 2 2 2 2 2 3 2 2 4" xfId="32462"/>
    <cellStyle name="Percent 4 2 2 2 2 2 3 2 3" xfId="32463"/>
    <cellStyle name="Percent 4 2 2 2 2 2 3 2 3 2" xfId="32464"/>
    <cellStyle name="Percent 4 2 2 2 2 2 3 2 3 3" xfId="32465"/>
    <cellStyle name="Percent 4 2 2 2 2 2 3 2 3 4" xfId="32466"/>
    <cellStyle name="Percent 4 2 2 2 2 2 3 2 4" xfId="32467"/>
    <cellStyle name="Percent 4 2 2 2 2 2 3 2 5" xfId="32468"/>
    <cellStyle name="Percent 4 2 2 2 2 2 3 2 6" xfId="32469"/>
    <cellStyle name="Percent 4 2 2 2 2 2 3 3" xfId="32470"/>
    <cellStyle name="Percent 4 2 2 2 2 2 3 3 2" xfId="32471"/>
    <cellStyle name="Percent 4 2 2 2 2 2 3 3 2 2" xfId="32472"/>
    <cellStyle name="Percent 4 2 2 2 2 2 3 3 2 3" xfId="32473"/>
    <cellStyle name="Percent 4 2 2 2 2 2 3 3 2 4" xfId="32474"/>
    <cellStyle name="Percent 4 2 2 2 2 2 3 3 3" xfId="32475"/>
    <cellStyle name="Percent 4 2 2 2 2 2 3 3 3 2" xfId="32476"/>
    <cellStyle name="Percent 4 2 2 2 2 2 3 3 3 3" xfId="32477"/>
    <cellStyle name="Percent 4 2 2 2 2 2 3 3 3 4" xfId="32478"/>
    <cellStyle name="Percent 4 2 2 2 2 2 3 3 4" xfId="32479"/>
    <cellStyle name="Percent 4 2 2 2 2 2 3 3 5" xfId="32480"/>
    <cellStyle name="Percent 4 2 2 2 2 2 3 3 6" xfId="32481"/>
    <cellStyle name="Percent 4 2 2 2 2 2 3 4" xfId="32482"/>
    <cellStyle name="Percent 4 2 2 2 2 2 3 4 2" xfId="32483"/>
    <cellStyle name="Percent 4 2 2 2 2 2 3 4 3" xfId="32484"/>
    <cellStyle name="Percent 4 2 2 2 2 2 3 4 4" xfId="32485"/>
    <cellStyle name="Percent 4 2 2 2 2 2 3 5" xfId="32486"/>
    <cellStyle name="Percent 4 2 2 2 2 2 3 5 2" xfId="32487"/>
    <cellStyle name="Percent 4 2 2 2 2 2 3 5 3" xfId="32488"/>
    <cellStyle name="Percent 4 2 2 2 2 2 3 5 4" xfId="32489"/>
    <cellStyle name="Percent 4 2 2 2 2 2 3 6" xfId="32490"/>
    <cellStyle name="Percent 4 2 2 2 2 2 3 7" xfId="32491"/>
    <cellStyle name="Percent 4 2 2 2 2 2 3 8" xfId="32492"/>
    <cellStyle name="Percent 4 2 2 2 2 2 4" xfId="32493"/>
    <cellStyle name="Percent 4 2 2 2 2 2 4 2" xfId="32494"/>
    <cellStyle name="Percent 4 2 2 2 2 2 4 2 2" xfId="32495"/>
    <cellStyle name="Percent 4 2 2 2 2 2 4 2 3" xfId="32496"/>
    <cellStyle name="Percent 4 2 2 2 2 2 4 2 4" xfId="32497"/>
    <cellStyle name="Percent 4 2 2 2 2 2 4 3" xfId="32498"/>
    <cellStyle name="Percent 4 2 2 2 2 2 4 3 2" xfId="32499"/>
    <cellStyle name="Percent 4 2 2 2 2 2 4 3 3" xfId="32500"/>
    <cellStyle name="Percent 4 2 2 2 2 2 4 3 4" xfId="32501"/>
    <cellStyle name="Percent 4 2 2 2 2 2 4 4" xfId="32502"/>
    <cellStyle name="Percent 4 2 2 2 2 2 4 5" xfId="32503"/>
    <cellStyle name="Percent 4 2 2 2 2 2 4 6" xfId="32504"/>
    <cellStyle name="Percent 4 2 2 2 2 2 5" xfId="32505"/>
    <cellStyle name="Percent 4 2 2 2 2 2 5 2" xfId="32506"/>
    <cellStyle name="Percent 4 2 2 2 2 2 5 2 2" xfId="32507"/>
    <cellStyle name="Percent 4 2 2 2 2 2 5 2 3" xfId="32508"/>
    <cellStyle name="Percent 4 2 2 2 2 2 5 2 4" xfId="32509"/>
    <cellStyle name="Percent 4 2 2 2 2 2 5 3" xfId="32510"/>
    <cellStyle name="Percent 4 2 2 2 2 2 5 3 2" xfId="32511"/>
    <cellStyle name="Percent 4 2 2 2 2 2 5 3 3" xfId="32512"/>
    <cellStyle name="Percent 4 2 2 2 2 2 5 3 4" xfId="32513"/>
    <cellStyle name="Percent 4 2 2 2 2 2 5 4" xfId="32514"/>
    <cellStyle name="Percent 4 2 2 2 2 2 5 5" xfId="32515"/>
    <cellStyle name="Percent 4 2 2 2 2 2 5 6" xfId="32516"/>
    <cellStyle name="Percent 4 2 2 2 2 2 6" xfId="32517"/>
    <cellStyle name="Percent 4 2 2 2 2 2 6 2" xfId="32518"/>
    <cellStyle name="Percent 4 2 2 2 2 2 6 3" xfId="32519"/>
    <cellStyle name="Percent 4 2 2 2 2 2 6 4" xfId="32520"/>
    <cellStyle name="Percent 4 2 2 2 2 2 7" xfId="32521"/>
    <cellStyle name="Percent 4 2 2 2 2 2 7 2" xfId="32522"/>
    <cellStyle name="Percent 4 2 2 2 2 2 7 3" xfId="32523"/>
    <cellStyle name="Percent 4 2 2 2 2 2 7 4" xfId="32524"/>
    <cellStyle name="Percent 4 2 2 2 2 2 8" xfId="32525"/>
    <cellStyle name="Percent 4 2 2 2 2 2 9" xfId="32526"/>
    <cellStyle name="Percent 4 2 2 2 2 3" xfId="32527"/>
    <cellStyle name="Percent 4 2 2 2 2 3 2" xfId="32528"/>
    <cellStyle name="Percent 4 2 2 2 2 3 2 2" xfId="32529"/>
    <cellStyle name="Percent 4 2 2 2 2 3 2 2 2" xfId="32530"/>
    <cellStyle name="Percent 4 2 2 2 2 3 2 2 3" xfId="32531"/>
    <cellStyle name="Percent 4 2 2 2 2 3 2 2 4" xfId="32532"/>
    <cellStyle name="Percent 4 2 2 2 2 3 2 3" xfId="32533"/>
    <cellStyle name="Percent 4 2 2 2 2 3 2 3 2" xfId="32534"/>
    <cellStyle name="Percent 4 2 2 2 2 3 2 3 3" xfId="32535"/>
    <cellStyle name="Percent 4 2 2 2 2 3 2 3 4" xfId="32536"/>
    <cellStyle name="Percent 4 2 2 2 2 3 2 4" xfId="32537"/>
    <cellStyle name="Percent 4 2 2 2 2 3 2 5" xfId="32538"/>
    <cellStyle name="Percent 4 2 2 2 2 3 2 6" xfId="32539"/>
    <cellStyle name="Percent 4 2 2 2 2 3 3" xfId="32540"/>
    <cellStyle name="Percent 4 2 2 2 2 3 3 2" xfId="32541"/>
    <cellStyle name="Percent 4 2 2 2 2 3 3 2 2" xfId="32542"/>
    <cellStyle name="Percent 4 2 2 2 2 3 3 2 3" xfId="32543"/>
    <cellStyle name="Percent 4 2 2 2 2 3 3 2 4" xfId="32544"/>
    <cellStyle name="Percent 4 2 2 2 2 3 3 3" xfId="32545"/>
    <cellStyle name="Percent 4 2 2 2 2 3 3 3 2" xfId="32546"/>
    <cellStyle name="Percent 4 2 2 2 2 3 3 3 3" xfId="32547"/>
    <cellStyle name="Percent 4 2 2 2 2 3 3 3 4" xfId="32548"/>
    <cellStyle name="Percent 4 2 2 2 2 3 3 4" xfId="32549"/>
    <cellStyle name="Percent 4 2 2 2 2 3 3 5" xfId="32550"/>
    <cellStyle name="Percent 4 2 2 2 2 3 3 6" xfId="32551"/>
    <cellStyle name="Percent 4 2 2 2 2 3 4" xfId="32552"/>
    <cellStyle name="Percent 4 2 2 2 2 3 4 2" xfId="32553"/>
    <cellStyle name="Percent 4 2 2 2 2 3 4 3" xfId="32554"/>
    <cellStyle name="Percent 4 2 2 2 2 3 4 4" xfId="32555"/>
    <cellStyle name="Percent 4 2 2 2 2 3 5" xfId="32556"/>
    <cellStyle name="Percent 4 2 2 2 2 3 5 2" xfId="32557"/>
    <cellStyle name="Percent 4 2 2 2 2 3 5 3" xfId="32558"/>
    <cellStyle name="Percent 4 2 2 2 2 3 5 4" xfId="32559"/>
    <cellStyle name="Percent 4 2 2 2 2 3 6" xfId="32560"/>
    <cellStyle name="Percent 4 2 2 2 2 3 7" xfId="32561"/>
    <cellStyle name="Percent 4 2 2 2 2 3 8" xfId="32562"/>
    <cellStyle name="Percent 4 2 2 2 2 4" xfId="32563"/>
    <cellStyle name="Percent 4 2 2 2 2 4 2" xfId="32564"/>
    <cellStyle name="Percent 4 2 2 2 2 4 2 2" xfId="32565"/>
    <cellStyle name="Percent 4 2 2 2 2 4 2 2 2" xfId="32566"/>
    <cellStyle name="Percent 4 2 2 2 2 4 2 2 3" xfId="32567"/>
    <cellStyle name="Percent 4 2 2 2 2 4 2 2 4" xfId="32568"/>
    <cellStyle name="Percent 4 2 2 2 2 4 2 3" xfId="32569"/>
    <cellStyle name="Percent 4 2 2 2 2 4 2 3 2" xfId="32570"/>
    <cellStyle name="Percent 4 2 2 2 2 4 2 3 3" xfId="32571"/>
    <cellStyle name="Percent 4 2 2 2 2 4 2 3 4" xfId="32572"/>
    <cellStyle name="Percent 4 2 2 2 2 4 2 4" xfId="32573"/>
    <cellStyle name="Percent 4 2 2 2 2 4 2 5" xfId="32574"/>
    <cellStyle name="Percent 4 2 2 2 2 4 2 6" xfId="32575"/>
    <cellStyle name="Percent 4 2 2 2 2 4 3" xfId="32576"/>
    <cellStyle name="Percent 4 2 2 2 2 4 3 2" xfId="32577"/>
    <cellStyle name="Percent 4 2 2 2 2 4 3 2 2" xfId="32578"/>
    <cellStyle name="Percent 4 2 2 2 2 4 3 2 3" xfId="32579"/>
    <cellStyle name="Percent 4 2 2 2 2 4 3 2 4" xfId="32580"/>
    <cellStyle name="Percent 4 2 2 2 2 4 3 3" xfId="32581"/>
    <cellStyle name="Percent 4 2 2 2 2 4 3 3 2" xfId="32582"/>
    <cellStyle name="Percent 4 2 2 2 2 4 3 3 3" xfId="32583"/>
    <cellStyle name="Percent 4 2 2 2 2 4 3 3 4" xfId="32584"/>
    <cellStyle name="Percent 4 2 2 2 2 4 3 4" xfId="32585"/>
    <cellStyle name="Percent 4 2 2 2 2 4 3 5" xfId="32586"/>
    <cellStyle name="Percent 4 2 2 2 2 4 3 6" xfId="32587"/>
    <cellStyle name="Percent 4 2 2 2 2 4 4" xfId="32588"/>
    <cellStyle name="Percent 4 2 2 2 2 4 4 2" xfId="32589"/>
    <cellStyle name="Percent 4 2 2 2 2 4 4 3" xfId="32590"/>
    <cellStyle name="Percent 4 2 2 2 2 4 4 4" xfId="32591"/>
    <cellStyle name="Percent 4 2 2 2 2 4 5" xfId="32592"/>
    <cellStyle name="Percent 4 2 2 2 2 4 5 2" xfId="32593"/>
    <cellStyle name="Percent 4 2 2 2 2 4 5 3" xfId="32594"/>
    <cellStyle name="Percent 4 2 2 2 2 4 5 4" xfId="32595"/>
    <cellStyle name="Percent 4 2 2 2 2 4 6" xfId="32596"/>
    <cellStyle name="Percent 4 2 2 2 2 4 7" xfId="32597"/>
    <cellStyle name="Percent 4 2 2 2 2 4 8" xfId="32598"/>
    <cellStyle name="Percent 4 2 2 2 2 5" xfId="32599"/>
    <cellStyle name="Percent 4 2 2 2 2 5 2" xfId="32600"/>
    <cellStyle name="Percent 4 2 2 2 2 5 2 2" xfId="32601"/>
    <cellStyle name="Percent 4 2 2 2 2 5 2 2 2" xfId="32602"/>
    <cellStyle name="Percent 4 2 2 2 2 5 2 2 3" xfId="32603"/>
    <cellStyle name="Percent 4 2 2 2 2 5 2 2 4" xfId="32604"/>
    <cellStyle name="Percent 4 2 2 2 2 5 2 3" xfId="32605"/>
    <cellStyle name="Percent 4 2 2 2 2 5 2 3 2" xfId="32606"/>
    <cellStyle name="Percent 4 2 2 2 2 5 2 3 3" xfId="32607"/>
    <cellStyle name="Percent 4 2 2 2 2 5 2 3 4" xfId="32608"/>
    <cellStyle name="Percent 4 2 2 2 2 5 2 4" xfId="32609"/>
    <cellStyle name="Percent 4 2 2 2 2 5 2 5" xfId="32610"/>
    <cellStyle name="Percent 4 2 2 2 2 5 2 6" xfId="32611"/>
    <cellStyle name="Percent 4 2 2 2 2 5 3" xfId="32612"/>
    <cellStyle name="Percent 4 2 2 2 2 5 3 2" xfId="32613"/>
    <cellStyle name="Percent 4 2 2 2 2 5 3 2 2" xfId="32614"/>
    <cellStyle name="Percent 4 2 2 2 2 5 3 2 3" xfId="32615"/>
    <cellStyle name="Percent 4 2 2 2 2 5 3 2 4" xfId="32616"/>
    <cellStyle name="Percent 4 2 2 2 2 5 3 3" xfId="32617"/>
    <cellStyle name="Percent 4 2 2 2 2 5 3 3 2" xfId="32618"/>
    <cellStyle name="Percent 4 2 2 2 2 5 3 3 3" xfId="32619"/>
    <cellStyle name="Percent 4 2 2 2 2 5 3 3 4" xfId="32620"/>
    <cellStyle name="Percent 4 2 2 2 2 5 3 4" xfId="32621"/>
    <cellStyle name="Percent 4 2 2 2 2 5 3 5" xfId="32622"/>
    <cellStyle name="Percent 4 2 2 2 2 5 3 6" xfId="32623"/>
    <cellStyle name="Percent 4 2 2 2 2 5 4" xfId="32624"/>
    <cellStyle name="Percent 4 2 2 2 2 5 4 2" xfId="32625"/>
    <cellStyle name="Percent 4 2 2 2 2 5 4 3" xfId="32626"/>
    <cellStyle name="Percent 4 2 2 2 2 5 4 4" xfId="32627"/>
    <cellStyle name="Percent 4 2 2 2 2 5 5" xfId="32628"/>
    <cellStyle name="Percent 4 2 2 2 2 5 5 2" xfId="32629"/>
    <cellStyle name="Percent 4 2 2 2 2 5 5 3" xfId="32630"/>
    <cellStyle name="Percent 4 2 2 2 2 5 5 4" xfId="32631"/>
    <cellStyle name="Percent 4 2 2 2 2 5 6" xfId="32632"/>
    <cellStyle name="Percent 4 2 2 2 2 5 7" xfId="32633"/>
    <cellStyle name="Percent 4 2 2 2 2 5 8" xfId="32634"/>
    <cellStyle name="Percent 4 2 2 2 2 6" xfId="32635"/>
    <cellStyle name="Percent 4 2 2 2 2 6 2" xfId="32636"/>
    <cellStyle name="Percent 4 2 2 2 2 6 2 2" xfId="32637"/>
    <cellStyle name="Percent 4 2 2 2 2 6 2 3" xfId="32638"/>
    <cellStyle name="Percent 4 2 2 2 2 6 2 4" xfId="32639"/>
    <cellStyle name="Percent 4 2 2 2 2 6 3" xfId="32640"/>
    <cellStyle name="Percent 4 2 2 2 2 6 3 2" xfId="32641"/>
    <cellStyle name="Percent 4 2 2 2 2 6 3 3" xfId="32642"/>
    <cellStyle name="Percent 4 2 2 2 2 6 3 4" xfId="32643"/>
    <cellStyle name="Percent 4 2 2 2 2 6 4" xfId="32644"/>
    <cellStyle name="Percent 4 2 2 2 2 6 5" xfId="32645"/>
    <cellStyle name="Percent 4 2 2 2 2 6 6" xfId="32646"/>
    <cellStyle name="Percent 4 2 2 2 2 7" xfId="32647"/>
    <cellStyle name="Percent 4 2 2 2 2 7 2" xfId="32648"/>
    <cellStyle name="Percent 4 2 2 2 2 7 2 2" xfId="32649"/>
    <cellStyle name="Percent 4 2 2 2 2 7 2 3" xfId="32650"/>
    <cellStyle name="Percent 4 2 2 2 2 7 2 4" xfId="32651"/>
    <cellStyle name="Percent 4 2 2 2 2 7 3" xfId="32652"/>
    <cellStyle name="Percent 4 2 2 2 2 7 3 2" xfId="32653"/>
    <cellStyle name="Percent 4 2 2 2 2 7 3 3" xfId="32654"/>
    <cellStyle name="Percent 4 2 2 2 2 7 3 4" xfId="32655"/>
    <cellStyle name="Percent 4 2 2 2 2 7 4" xfId="32656"/>
    <cellStyle name="Percent 4 2 2 2 2 7 5" xfId="32657"/>
    <cellStyle name="Percent 4 2 2 2 2 7 6" xfId="32658"/>
    <cellStyle name="Percent 4 2 2 2 2 8" xfId="32659"/>
    <cellStyle name="Percent 4 2 2 2 2 8 2" xfId="32660"/>
    <cellStyle name="Percent 4 2 2 2 2 8 3" xfId="32661"/>
    <cellStyle name="Percent 4 2 2 2 2 8 4" xfId="32662"/>
    <cellStyle name="Percent 4 2 2 2 2 9" xfId="32663"/>
    <cellStyle name="Percent 4 2 2 2 2 9 2" xfId="32664"/>
    <cellStyle name="Percent 4 2 2 2 2 9 3" xfId="32665"/>
    <cellStyle name="Percent 4 2 2 2 2 9 4" xfId="32666"/>
    <cellStyle name="Percent 4 2 2 2 3" xfId="32667"/>
    <cellStyle name="Percent 4 2 2 2 3 10" xfId="32668"/>
    <cellStyle name="Percent 4 2 2 2 3 2" xfId="32669"/>
    <cellStyle name="Percent 4 2 2 2 3 2 2" xfId="32670"/>
    <cellStyle name="Percent 4 2 2 2 3 2 2 2" xfId="32671"/>
    <cellStyle name="Percent 4 2 2 2 3 2 2 2 2" xfId="32672"/>
    <cellStyle name="Percent 4 2 2 2 3 2 2 2 3" xfId="32673"/>
    <cellStyle name="Percent 4 2 2 2 3 2 2 2 4" xfId="32674"/>
    <cellStyle name="Percent 4 2 2 2 3 2 2 3" xfId="32675"/>
    <cellStyle name="Percent 4 2 2 2 3 2 2 3 2" xfId="32676"/>
    <cellStyle name="Percent 4 2 2 2 3 2 2 3 3" xfId="32677"/>
    <cellStyle name="Percent 4 2 2 2 3 2 2 3 4" xfId="32678"/>
    <cellStyle name="Percent 4 2 2 2 3 2 2 4" xfId="32679"/>
    <cellStyle name="Percent 4 2 2 2 3 2 2 5" xfId="32680"/>
    <cellStyle name="Percent 4 2 2 2 3 2 2 6" xfId="32681"/>
    <cellStyle name="Percent 4 2 2 2 3 2 3" xfId="32682"/>
    <cellStyle name="Percent 4 2 2 2 3 2 3 2" xfId="32683"/>
    <cellStyle name="Percent 4 2 2 2 3 2 3 2 2" xfId="32684"/>
    <cellStyle name="Percent 4 2 2 2 3 2 3 2 3" xfId="32685"/>
    <cellStyle name="Percent 4 2 2 2 3 2 3 2 4" xfId="32686"/>
    <cellStyle name="Percent 4 2 2 2 3 2 3 3" xfId="32687"/>
    <cellStyle name="Percent 4 2 2 2 3 2 3 3 2" xfId="32688"/>
    <cellStyle name="Percent 4 2 2 2 3 2 3 3 3" xfId="32689"/>
    <cellStyle name="Percent 4 2 2 2 3 2 3 3 4" xfId="32690"/>
    <cellStyle name="Percent 4 2 2 2 3 2 3 4" xfId="32691"/>
    <cellStyle name="Percent 4 2 2 2 3 2 3 5" xfId="32692"/>
    <cellStyle name="Percent 4 2 2 2 3 2 3 6" xfId="32693"/>
    <cellStyle name="Percent 4 2 2 2 3 2 4" xfId="32694"/>
    <cellStyle name="Percent 4 2 2 2 3 2 4 2" xfId="32695"/>
    <cellStyle name="Percent 4 2 2 2 3 2 4 3" xfId="32696"/>
    <cellStyle name="Percent 4 2 2 2 3 2 4 4" xfId="32697"/>
    <cellStyle name="Percent 4 2 2 2 3 2 5" xfId="32698"/>
    <cellStyle name="Percent 4 2 2 2 3 2 5 2" xfId="32699"/>
    <cellStyle name="Percent 4 2 2 2 3 2 5 3" xfId="32700"/>
    <cellStyle name="Percent 4 2 2 2 3 2 5 4" xfId="32701"/>
    <cellStyle name="Percent 4 2 2 2 3 2 6" xfId="32702"/>
    <cellStyle name="Percent 4 2 2 2 3 2 7" xfId="32703"/>
    <cellStyle name="Percent 4 2 2 2 3 2 8" xfId="32704"/>
    <cellStyle name="Percent 4 2 2 2 3 3" xfId="32705"/>
    <cellStyle name="Percent 4 2 2 2 3 3 2" xfId="32706"/>
    <cellStyle name="Percent 4 2 2 2 3 3 2 2" xfId="32707"/>
    <cellStyle name="Percent 4 2 2 2 3 3 2 2 2" xfId="32708"/>
    <cellStyle name="Percent 4 2 2 2 3 3 2 2 3" xfId="32709"/>
    <cellStyle name="Percent 4 2 2 2 3 3 2 2 4" xfId="32710"/>
    <cellStyle name="Percent 4 2 2 2 3 3 2 3" xfId="32711"/>
    <cellStyle name="Percent 4 2 2 2 3 3 2 3 2" xfId="32712"/>
    <cellStyle name="Percent 4 2 2 2 3 3 2 3 3" xfId="32713"/>
    <cellStyle name="Percent 4 2 2 2 3 3 2 3 4" xfId="32714"/>
    <cellStyle name="Percent 4 2 2 2 3 3 2 4" xfId="32715"/>
    <cellStyle name="Percent 4 2 2 2 3 3 2 5" xfId="32716"/>
    <cellStyle name="Percent 4 2 2 2 3 3 2 6" xfId="32717"/>
    <cellStyle name="Percent 4 2 2 2 3 3 3" xfId="32718"/>
    <cellStyle name="Percent 4 2 2 2 3 3 3 2" xfId="32719"/>
    <cellStyle name="Percent 4 2 2 2 3 3 3 2 2" xfId="32720"/>
    <cellStyle name="Percent 4 2 2 2 3 3 3 2 3" xfId="32721"/>
    <cellStyle name="Percent 4 2 2 2 3 3 3 2 4" xfId="32722"/>
    <cellStyle name="Percent 4 2 2 2 3 3 3 3" xfId="32723"/>
    <cellStyle name="Percent 4 2 2 2 3 3 3 3 2" xfId="32724"/>
    <cellStyle name="Percent 4 2 2 2 3 3 3 3 3" xfId="32725"/>
    <cellStyle name="Percent 4 2 2 2 3 3 3 3 4" xfId="32726"/>
    <cellStyle name="Percent 4 2 2 2 3 3 3 4" xfId="32727"/>
    <cellStyle name="Percent 4 2 2 2 3 3 3 5" xfId="32728"/>
    <cellStyle name="Percent 4 2 2 2 3 3 3 6" xfId="32729"/>
    <cellStyle name="Percent 4 2 2 2 3 3 4" xfId="32730"/>
    <cellStyle name="Percent 4 2 2 2 3 3 4 2" xfId="32731"/>
    <cellStyle name="Percent 4 2 2 2 3 3 4 3" xfId="32732"/>
    <cellStyle name="Percent 4 2 2 2 3 3 4 4" xfId="32733"/>
    <cellStyle name="Percent 4 2 2 2 3 3 5" xfId="32734"/>
    <cellStyle name="Percent 4 2 2 2 3 3 5 2" xfId="32735"/>
    <cellStyle name="Percent 4 2 2 2 3 3 5 3" xfId="32736"/>
    <cellStyle name="Percent 4 2 2 2 3 3 5 4" xfId="32737"/>
    <cellStyle name="Percent 4 2 2 2 3 3 6" xfId="32738"/>
    <cellStyle name="Percent 4 2 2 2 3 3 7" xfId="32739"/>
    <cellStyle name="Percent 4 2 2 2 3 3 8" xfId="32740"/>
    <cellStyle name="Percent 4 2 2 2 3 4" xfId="32741"/>
    <cellStyle name="Percent 4 2 2 2 3 4 2" xfId="32742"/>
    <cellStyle name="Percent 4 2 2 2 3 4 2 2" xfId="32743"/>
    <cellStyle name="Percent 4 2 2 2 3 4 2 3" xfId="32744"/>
    <cellStyle name="Percent 4 2 2 2 3 4 2 4" xfId="32745"/>
    <cellStyle name="Percent 4 2 2 2 3 4 3" xfId="32746"/>
    <cellStyle name="Percent 4 2 2 2 3 4 3 2" xfId="32747"/>
    <cellStyle name="Percent 4 2 2 2 3 4 3 3" xfId="32748"/>
    <cellStyle name="Percent 4 2 2 2 3 4 3 4" xfId="32749"/>
    <cellStyle name="Percent 4 2 2 2 3 4 4" xfId="32750"/>
    <cellStyle name="Percent 4 2 2 2 3 4 5" xfId="32751"/>
    <cellStyle name="Percent 4 2 2 2 3 4 6" xfId="32752"/>
    <cellStyle name="Percent 4 2 2 2 3 5" xfId="32753"/>
    <cellStyle name="Percent 4 2 2 2 3 5 2" xfId="32754"/>
    <cellStyle name="Percent 4 2 2 2 3 5 2 2" xfId="32755"/>
    <cellStyle name="Percent 4 2 2 2 3 5 2 3" xfId="32756"/>
    <cellStyle name="Percent 4 2 2 2 3 5 2 4" xfId="32757"/>
    <cellStyle name="Percent 4 2 2 2 3 5 3" xfId="32758"/>
    <cellStyle name="Percent 4 2 2 2 3 5 3 2" xfId="32759"/>
    <cellStyle name="Percent 4 2 2 2 3 5 3 3" xfId="32760"/>
    <cellStyle name="Percent 4 2 2 2 3 5 3 4" xfId="32761"/>
    <cellStyle name="Percent 4 2 2 2 3 5 4" xfId="32762"/>
    <cellStyle name="Percent 4 2 2 2 3 5 5" xfId="32763"/>
    <cellStyle name="Percent 4 2 2 2 3 5 6" xfId="32764"/>
    <cellStyle name="Percent 4 2 2 2 3 6" xfId="32765"/>
    <cellStyle name="Percent 4 2 2 2 3 6 2" xfId="32766"/>
    <cellStyle name="Percent 4 2 2 2 3 6 3" xfId="32767"/>
    <cellStyle name="Percent 4 2 2 2 3 6 4" xfId="32768"/>
    <cellStyle name="Percent 4 2 2 2 3 7" xfId="32769"/>
    <cellStyle name="Percent 4 2 2 2 3 7 2" xfId="32770"/>
    <cellStyle name="Percent 4 2 2 2 3 7 3" xfId="32771"/>
    <cellStyle name="Percent 4 2 2 2 3 7 4" xfId="32772"/>
    <cellStyle name="Percent 4 2 2 2 3 8" xfId="32773"/>
    <cellStyle name="Percent 4 2 2 2 3 9" xfId="32774"/>
    <cellStyle name="Percent 4 2 2 2 4" xfId="32775"/>
    <cellStyle name="Percent 4 2 2 2 4 2" xfId="32776"/>
    <cellStyle name="Percent 4 2 2 2 4 2 2" xfId="32777"/>
    <cellStyle name="Percent 4 2 2 2 4 2 2 2" xfId="32778"/>
    <cellStyle name="Percent 4 2 2 2 4 2 2 3" xfId="32779"/>
    <cellStyle name="Percent 4 2 2 2 4 2 2 4" xfId="32780"/>
    <cellStyle name="Percent 4 2 2 2 4 2 3" xfId="32781"/>
    <cellStyle name="Percent 4 2 2 2 4 2 3 2" xfId="32782"/>
    <cellStyle name="Percent 4 2 2 2 4 2 3 3" xfId="32783"/>
    <cellStyle name="Percent 4 2 2 2 4 2 3 4" xfId="32784"/>
    <cellStyle name="Percent 4 2 2 2 4 2 4" xfId="32785"/>
    <cellStyle name="Percent 4 2 2 2 4 2 5" xfId="32786"/>
    <cellStyle name="Percent 4 2 2 2 4 2 6" xfId="32787"/>
    <cellStyle name="Percent 4 2 2 2 4 3" xfId="32788"/>
    <cellStyle name="Percent 4 2 2 2 4 3 2" xfId="32789"/>
    <cellStyle name="Percent 4 2 2 2 4 3 2 2" xfId="32790"/>
    <cellStyle name="Percent 4 2 2 2 4 3 2 3" xfId="32791"/>
    <cellStyle name="Percent 4 2 2 2 4 3 2 4" xfId="32792"/>
    <cellStyle name="Percent 4 2 2 2 4 3 3" xfId="32793"/>
    <cellStyle name="Percent 4 2 2 2 4 3 3 2" xfId="32794"/>
    <cellStyle name="Percent 4 2 2 2 4 3 3 3" xfId="32795"/>
    <cellStyle name="Percent 4 2 2 2 4 3 3 4" xfId="32796"/>
    <cellStyle name="Percent 4 2 2 2 4 3 4" xfId="32797"/>
    <cellStyle name="Percent 4 2 2 2 4 3 5" xfId="32798"/>
    <cellStyle name="Percent 4 2 2 2 4 3 6" xfId="32799"/>
    <cellStyle name="Percent 4 2 2 2 4 4" xfId="32800"/>
    <cellStyle name="Percent 4 2 2 2 4 4 2" xfId="32801"/>
    <cellStyle name="Percent 4 2 2 2 4 4 3" xfId="32802"/>
    <cellStyle name="Percent 4 2 2 2 4 4 4" xfId="32803"/>
    <cellStyle name="Percent 4 2 2 2 4 5" xfId="32804"/>
    <cellStyle name="Percent 4 2 2 2 4 5 2" xfId="32805"/>
    <cellStyle name="Percent 4 2 2 2 4 5 3" xfId="32806"/>
    <cellStyle name="Percent 4 2 2 2 4 5 4" xfId="32807"/>
    <cellStyle name="Percent 4 2 2 2 4 6" xfId="32808"/>
    <cellStyle name="Percent 4 2 2 2 4 7" xfId="32809"/>
    <cellStyle name="Percent 4 2 2 2 4 8" xfId="32810"/>
    <cellStyle name="Percent 4 2 2 2 5" xfId="32811"/>
    <cellStyle name="Percent 4 2 2 2 5 2" xfId="32812"/>
    <cellStyle name="Percent 4 2 2 2 5 2 2" xfId="32813"/>
    <cellStyle name="Percent 4 2 2 2 5 2 2 2" xfId="32814"/>
    <cellStyle name="Percent 4 2 2 2 5 2 2 3" xfId="32815"/>
    <cellStyle name="Percent 4 2 2 2 5 2 2 4" xfId="32816"/>
    <cellStyle name="Percent 4 2 2 2 5 2 3" xfId="32817"/>
    <cellStyle name="Percent 4 2 2 2 5 2 3 2" xfId="32818"/>
    <cellStyle name="Percent 4 2 2 2 5 2 3 3" xfId="32819"/>
    <cellStyle name="Percent 4 2 2 2 5 2 3 4" xfId="32820"/>
    <cellStyle name="Percent 4 2 2 2 5 2 4" xfId="32821"/>
    <cellStyle name="Percent 4 2 2 2 5 2 5" xfId="32822"/>
    <cellStyle name="Percent 4 2 2 2 5 2 6" xfId="32823"/>
    <cellStyle name="Percent 4 2 2 2 5 3" xfId="32824"/>
    <cellStyle name="Percent 4 2 2 2 5 3 2" xfId="32825"/>
    <cellStyle name="Percent 4 2 2 2 5 3 2 2" xfId="32826"/>
    <cellStyle name="Percent 4 2 2 2 5 3 2 3" xfId="32827"/>
    <cellStyle name="Percent 4 2 2 2 5 3 2 4" xfId="32828"/>
    <cellStyle name="Percent 4 2 2 2 5 3 3" xfId="32829"/>
    <cellStyle name="Percent 4 2 2 2 5 3 3 2" xfId="32830"/>
    <cellStyle name="Percent 4 2 2 2 5 3 3 3" xfId="32831"/>
    <cellStyle name="Percent 4 2 2 2 5 3 3 4" xfId="32832"/>
    <cellStyle name="Percent 4 2 2 2 5 3 4" xfId="32833"/>
    <cellStyle name="Percent 4 2 2 2 5 3 5" xfId="32834"/>
    <cellStyle name="Percent 4 2 2 2 5 3 6" xfId="32835"/>
    <cellStyle name="Percent 4 2 2 2 5 4" xfId="32836"/>
    <cellStyle name="Percent 4 2 2 2 5 4 2" xfId="32837"/>
    <cellStyle name="Percent 4 2 2 2 5 4 3" xfId="32838"/>
    <cellStyle name="Percent 4 2 2 2 5 4 4" xfId="32839"/>
    <cellStyle name="Percent 4 2 2 2 5 5" xfId="32840"/>
    <cellStyle name="Percent 4 2 2 2 5 5 2" xfId="32841"/>
    <cellStyle name="Percent 4 2 2 2 5 5 3" xfId="32842"/>
    <cellStyle name="Percent 4 2 2 2 5 5 4" xfId="32843"/>
    <cellStyle name="Percent 4 2 2 2 5 6" xfId="32844"/>
    <cellStyle name="Percent 4 2 2 2 5 7" xfId="32845"/>
    <cellStyle name="Percent 4 2 2 2 5 8" xfId="32846"/>
    <cellStyle name="Percent 4 2 2 2 6" xfId="32847"/>
    <cellStyle name="Percent 4 2 2 2 6 2" xfId="32848"/>
    <cellStyle name="Percent 4 2 2 2 6 2 2" xfId="32849"/>
    <cellStyle name="Percent 4 2 2 2 6 2 2 2" xfId="32850"/>
    <cellStyle name="Percent 4 2 2 2 6 2 2 3" xfId="32851"/>
    <cellStyle name="Percent 4 2 2 2 6 2 2 4" xfId="32852"/>
    <cellStyle name="Percent 4 2 2 2 6 2 3" xfId="32853"/>
    <cellStyle name="Percent 4 2 2 2 6 2 3 2" xfId="32854"/>
    <cellStyle name="Percent 4 2 2 2 6 2 3 3" xfId="32855"/>
    <cellStyle name="Percent 4 2 2 2 6 2 3 4" xfId="32856"/>
    <cellStyle name="Percent 4 2 2 2 6 2 4" xfId="32857"/>
    <cellStyle name="Percent 4 2 2 2 6 2 5" xfId="32858"/>
    <cellStyle name="Percent 4 2 2 2 6 2 6" xfId="32859"/>
    <cellStyle name="Percent 4 2 2 2 6 3" xfId="32860"/>
    <cellStyle name="Percent 4 2 2 2 6 3 2" xfId="32861"/>
    <cellStyle name="Percent 4 2 2 2 6 3 2 2" xfId="32862"/>
    <cellStyle name="Percent 4 2 2 2 6 3 2 3" xfId="32863"/>
    <cellStyle name="Percent 4 2 2 2 6 3 2 4" xfId="32864"/>
    <cellStyle name="Percent 4 2 2 2 6 3 3" xfId="32865"/>
    <cellStyle name="Percent 4 2 2 2 6 3 3 2" xfId="32866"/>
    <cellStyle name="Percent 4 2 2 2 6 3 3 3" xfId="32867"/>
    <cellStyle name="Percent 4 2 2 2 6 3 3 4" xfId="32868"/>
    <cellStyle name="Percent 4 2 2 2 6 3 4" xfId="32869"/>
    <cellStyle name="Percent 4 2 2 2 6 3 5" xfId="32870"/>
    <cellStyle name="Percent 4 2 2 2 6 3 6" xfId="32871"/>
    <cellStyle name="Percent 4 2 2 2 6 4" xfId="32872"/>
    <cellStyle name="Percent 4 2 2 2 6 4 2" xfId="32873"/>
    <cellStyle name="Percent 4 2 2 2 6 4 3" xfId="32874"/>
    <cellStyle name="Percent 4 2 2 2 6 4 4" xfId="32875"/>
    <cellStyle name="Percent 4 2 2 2 6 5" xfId="32876"/>
    <cellStyle name="Percent 4 2 2 2 6 5 2" xfId="32877"/>
    <cellStyle name="Percent 4 2 2 2 6 5 3" xfId="32878"/>
    <cellStyle name="Percent 4 2 2 2 6 5 4" xfId="32879"/>
    <cellStyle name="Percent 4 2 2 2 6 6" xfId="32880"/>
    <cellStyle name="Percent 4 2 2 2 6 7" xfId="32881"/>
    <cellStyle name="Percent 4 2 2 2 6 8" xfId="32882"/>
    <cellStyle name="Percent 4 2 2 2 7" xfId="32883"/>
    <cellStyle name="Percent 4 2 2 2 7 2" xfId="32884"/>
    <cellStyle name="Percent 4 2 2 2 7 2 2" xfId="32885"/>
    <cellStyle name="Percent 4 2 2 2 7 2 3" xfId="32886"/>
    <cellStyle name="Percent 4 2 2 2 7 2 4" xfId="32887"/>
    <cellStyle name="Percent 4 2 2 2 7 3" xfId="32888"/>
    <cellStyle name="Percent 4 2 2 2 7 3 2" xfId="32889"/>
    <cellStyle name="Percent 4 2 2 2 7 3 3" xfId="32890"/>
    <cellStyle name="Percent 4 2 2 2 7 3 4" xfId="32891"/>
    <cellStyle name="Percent 4 2 2 2 7 4" xfId="32892"/>
    <cellStyle name="Percent 4 2 2 2 7 5" xfId="32893"/>
    <cellStyle name="Percent 4 2 2 2 7 6" xfId="32894"/>
    <cellStyle name="Percent 4 2 2 2 8" xfId="32895"/>
    <cellStyle name="Percent 4 2 2 2 8 2" xfId="32896"/>
    <cellStyle name="Percent 4 2 2 2 8 2 2" xfId="32897"/>
    <cellStyle name="Percent 4 2 2 2 8 2 3" xfId="32898"/>
    <cellStyle name="Percent 4 2 2 2 8 2 4" xfId="32899"/>
    <cellStyle name="Percent 4 2 2 2 8 3" xfId="32900"/>
    <cellStyle name="Percent 4 2 2 2 8 3 2" xfId="32901"/>
    <cellStyle name="Percent 4 2 2 2 8 3 3" xfId="32902"/>
    <cellStyle name="Percent 4 2 2 2 8 3 4" xfId="32903"/>
    <cellStyle name="Percent 4 2 2 2 8 4" xfId="32904"/>
    <cellStyle name="Percent 4 2 2 2 8 5" xfId="32905"/>
    <cellStyle name="Percent 4 2 2 2 8 6" xfId="32906"/>
    <cellStyle name="Percent 4 2 2 2 9" xfId="32907"/>
    <cellStyle name="Percent 4 2 2 2 9 2" xfId="32908"/>
    <cellStyle name="Percent 4 2 2 2 9 3" xfId="32909"/>
    <cellStyle name="Percent 4 2 2 2 9 4" xfId="32910"/>
    <cellStyle name="Percent 4 2 2 3" xfId="32911"/>
    <cellStyle name="Percent 4 2 2 3 10" xfId="32912"/>
    <cellStyle name="Percent 4 2 2 3 11" xfId="32913"/>
    <cellStyle name="Percent 4 2 2 3 12" xfId="32914"/>
    <cellStyle name="Percent 4 2 2 3 2" xfId="32915"/>
    <cellStyle name="Percent 4 2 2 3 2 10" xfId="32916"/>
    <cellStyle name="Percent 4 2 2 3 2 2" xfId="32917"/>
    <cellStyle name="Percent 4 2 2 3 2 2 2" xfId="32918"/>
    <cellStyle name="Percent 4 2 2 3 2 2 2 2" xfId="32919"/>
    <cellStyle name="Percent 4 2 2 3 2 2 2 2 2" xfId="32920"/>
    <cellStyle name="Percent 4 2 2 3 2 2 2 2 3" xfId="32921"/>
    <cellStyle name="Percent 4 2 2 3 2 2 2 2 4" xfId="32922"/>
    <cellStyle name="Percent 4 2 2 3 2 2 2 3" xfId="32923"/>
    <cellStyle name="Percent 4 2 2 3 2 2 2 3 2" xfId="32924"/>
    <cellStyle name="Percent 4 2 2 3 2 2 2 3 3" xfId="32925"/>
    <cellStyle name="Percent 4 2 2 3 2 2 2 3 4" xfId="32926"/>
    <cellStyle name="Percent 4 2 2 3 2 2 2 4" xfId="32927"/>
    <cellStyle name="Percent 4 2 2 3 2 2 2 5" xfId="32928"/>
    <cellStyle name="Percent 4 2 2 3 2 2 2 6" xfId="32929"/>
    <cellStyle name="Percent 4 2 2 3 2 2 3" xfId="32930"/>
    <cellStyle name="Percent 4 2 2 3 2 2 3 2" xfId="32931"/>
    <cellStyle name="Percent 4 2 2 3 2 2 3 2 2" xfId="32932"/>
    <cellStyle name="Percent 4 2 2 3 2 2 3 2 3" xfId="32933"/>
    <cellStyle name="Percent 4 2 2 3 2 2 3 2 4" xfId="32934"/>
    <cellStyle name="Percent 4 2 2 3 2 2 3 3" xfId="32935"/>
    <cellStyle name="Percent 4 2 2 3 2 2 3 3 2" xfId="32936"/>
    <cellStyle name="Percent 4 2 2 3 2 2 3 3 3" xfId="32937"/>
    <cellStyle name="Percent 4 2 2 3 2 2 3 3 4" xfId="32938"/>
    <cellStyle name="Percent 4 2 2 3 2 2 3 4" xfId="32939"/>
    <cellStyle name="Percent 4 2 2 3 2 2 3 5" xfId="32940"/>
    <cellStyle name="Percent 4 2 2 3 2 2 3 6" xfId="32941"/>
    <cellStyle name="Percent 4 2 2 3 2 2 4" xfId="32942"/>
    <cellStyle name="Percent 4 2 2 3 2 2 4 2" xfId="32943"/>
    <cellStyle name="Percent 4 2 2 3 2 2 4 3" xfId="32944"/>
    <cellStyle name="Percent 4 2 2 3 2 2 4 4" xfId="32945"/>
    <cellStyle name="Percent 4 2 2 3 2 2 5" xfId="32946"/>
    <cellStyle name="Percent 4 2 2 3 2 2 5 2" xfId="32947"/>
    <cellStyle name="Percent 4 2 2 3 2 2 5 3" xfId="32948"/>
    <cellStyle name="Percent 4 2 2 3 2 2 5 4" xfId="32949"/>
    <cellStyle name="Percent 4 2 2 3 2 2 6" xfId="32950"/>
    <cellStyle name="Percent 4 2 2 3 2 2 7" xfId="32951"/>
    <cellStyle name="Percent 4 2 2 3 2 2 8" xfId="32952"/>
    <cellStyle name="Percent 4 2 2 3 2 3" xfId="32953"/>
    <cellStyle name="Percent 4 2 2 3 2 3 2" xfId="32954"/>
    <cellStyle name="Percent 4 2 2 3 2 3 2 2" xfId="32955"/>
    <cellStyle name="Percent 4 2 2 3 2 3 2 2 2" xfId="32956"/>
    <cellStyle name="Percent 4 2 2 3 2 3 2 2 3" xfId="32957"/>
    <cellStyle name="Percent 4 2 2 3 2 3 2 2 4" xfId="32958"/>
    <cellStyle name="Percent 4 2 2 3 2 3 2 3" xfId="32959"/>
    <cellStyle name="Percent 4 2 2 3 2 3 2 3 2" xfId="32960"/>
    <cellStyle name="Percent 4 2 2 3 2 3 2 3 3" xfId="32961"/>
    <cellStyle name="Percent 4 2 2 3 2 3 2 3 4" xfId="32962"/>
    <cellStyle name="Percent 4 2 2 3 2 3 2 4" xfId="32963"/>
    <cellStyle name="Percent 4 2 2 3 2 3 2 5" xfId="32964"/>
    <cellStyle name="Percent 4 2 2 3 2 3 2 6" xfId="32965"/>
    <cellStyle name="Percent 4 2 2 3 2 3 3" xfId="32966"/>
    <cellStyle name="Percent 4 2 2 3 2 3 3 2" xfId="32967"/>
    <cellStyle name="Percent 4 2 2 3 2 3 3 2 2" xfId="32968"/>
    <cellStyle name="Percent 4 2 2 3 2 3 3 2 3" xfId="32969"/>
    <cellStyle name="Percent 4 2 2 3 2 3 3 2 4" xfId="32970"/>
    <cellStyle name="Percent 4 2 2 3 2 3 3 3" xfId="32971"/>
    <cellStyle name="Percent 4 2 2 3 2 3 3 3 2" xfId="32972"/>
    <cellStyle name="Percent 4 2 2 3 2 3 3 3 3" xfId="32973"/>
    <cellStyle name="Percent 4 2 2 3 2 3 3 3 4" xfId="32974"/>
    <cellStyle name="Percent 4 2 2 3 2 3 3 4" xfId="32975"/>
    <cellStyle name="Percent 4 2 2 3 2 3 3 5" xfId="32976"/>
    <cellStyle name="Percent 4 2 2 3 2 3 3 6" xfId="32977"/>
    <cellStyle name="Percent 4 2 2 3 2 3 4" xfId="32978"/>
    <cellStyle name="Percent 4 2 2 3 2 3 4 2" xfId="32979"/>
    <cellStyle name="Percent 4 2 2 3 2 3 4 3" xfId="32980"/>
    <cellStyle name="Percent 4 2 2 3 2 3 4 4" xfId="32981"/>
    <cellStyle name="Percent 4 2 2 3 2 3 5" xfId="32982"/>
    <cellStyle name="Percent 4 2 2 3 2 3 5 2" xfId="32983"/>
    <cellStyle name="Percent 4 2 2 3 2 3 5 3" xfId="32984"/>
    <cellStyle name="Percent 4 2 2 3 2 3 5 4" xfId="32985"/>
    <cellStyle name="Percent 4 2 2 3 2 3 6" xfId="32986"/>
    <cellStyle name="Percent 4 2 2 3 2 3 7" xfId="32987"/>
    <cellStyle name="Percent 4 2 2 3 2 3 8" xfId="32988"/>
    <cellStyle name="Percent 4 2 2 3 2 4" xfId="32989"/>
    <cellStyle name="Percent 4 2 2 3 2 4 2" xfId="32990"/>
    <cellStyle name="Percent 4 2 2 3 2 4 2 2" xfId="32991"/>
    <cellStyle name="Percent 4 2 2 3 2 4 2 3" xfId="32992"/>
    <cellStyle name="Percent 4 2 2 3 2 4 2 4" xfId="32993"/>
    <cellStyle name="Percent 4 2 2 3 2 4 3" xfId="32994"/>
    <cellStyle name="Percent 4 2 2 3 2 4 3 2" xfId="32995"/>
    <cellStyle name="Percent 4 2 2 3 2 4 3 3" xfId="32996"/>
    <cellStyle name="Percent 4 2 2 3 2 4 3 4" xfId="32997"/>
    <cellStyle name="Percent 4 2 2 3 2 4 4" xfId="32998"/>
    <cellStyle name="Percent 4 2 2 3 2 4 5" xfId="32999"/>
    <cellStyle name="Percent 4 2 2 3 2 4 6" xfId="33000"/>
    <cellStyle name="Percent 4 2 2 3 2 5" xfId="33001"/>
    <cellStyle name="Percent 4 2 2 3 2 5 2" xfId="33002"/>
    <cellStyle name="Percent 4 2 2 3 2 5 2 2" xfId="33003"/>
    <cellStyle name="Percent 4 2 2 3 2 5 2 3" xfId="33004"/>
    <cellStyle name="Percent 4 2 2 3 2 5 2 4" xfId="33005"/>
    <cellStyle name="Percent 4 2 2 3 2 5 3" xfId="33006"/>
    <cellStyle name="Percent 4 2 2 3 2 5 3 2" xfId="33007"/>
    <cellStyle name="Percent 4 2 2 3 2 5 3 3" xfId="33008"/>
    <cellStyle name="Percent 4 2 2 3 2 5 3 4" xfId="33009"/>
    <cellStyle name="Percent 4 2 2 3 2 5 4" xfId="33010"/>
    <cellStyle name="Percent 4 2 2 3 2 5 5" xfId="33011"/>
    <cellStyle name="Percent 4 2 2 3 2 5 6" xfId="33012"/>
    <cellStyle name="Percent 4 2 2 3 2 6" xfId="33013"/>
    <cellStyle name="Percent 4 2 2 3 2 6 2" xfId="33014"/>
    <cellStyle name="Percent 4 2 2 3 2 6 3" xfId="33015"/>
    <cellStyle name="Percent 4 2 2 3 2 6 4" xfId="33016"/>
    <cellStyle name="Percent 4 2 2 3 2 7" xfId="33017"/>
    <cellStyle name="Percent 4 2 2 3 2 7 2" xfId="33018"/>
    <cellStyle name="Percent 4 2 2 3 2 7 3" xfId="33019"/>
    <cellStyle name="Percent 4 2 2 3 2 7 4" xfId="33020"/>
    <cellStyle name="Percent 4 2 2 3 2 8" xfId="33021"/>
    <cellStyle name="Percent 4 2 2 3 2 9" xfId="33022"/>
    <cellStyle name="Percent 4 2 2 3 3" xfId="33023"/>
    <cellStyle name="Percent 4 2 2 3 3 2" xfId="33024"/>
    <cellStyle name="Percent 4 2 2 3 3 2 2" xfId="33025"/>
    <cellStyle name="Percent 4 2 2 3 3 2 2 2" xfId="33026"/>
    <cellStyle name="Percent 4 2 2 3 3 2 2 3" xfId="33027"/>
    <cellStyle name="Percent 4 2 2 3 3 2 2 4" xfId="33028"/>
    <cellStyle name="Percent 4 2 2 3 3 2 3" xfId="33029"/>
    <cellStyle name="Percent 4 2 2 3 3 2 3 2" xfId="33030"/>
    <cellStyle name="Percent 4 2 2 3 3 2 3 3" xfId="33031"/>
    <cellStyle name="Percent 4 2 2 3 3 2 3 4" xfId="33032"/>
    <cellStyle name="Percent 4 2 2 3 3 2 4" xfId="33033"/>
    <cellStyle name="Percent 4 2 2 3 3 2 5" xfId="33034"/>
    <cellStyle name="Percent 4 2 2 3 3 2 6" xfId="33035"/>
    <cellStyle name="Percent 4 2 2 3 3 3" xfId="33036"/>
    <cellStyle name="Percent 4 2 2 3 3 3 2" xfId="33037"/>
    <cellStyle name="Percent 4 2 2 3 3 3 2 2" xfId="33038"/>
    <cellStyle name="Percent 4 2 2 3 3 3 2 3" xfId="33039"/>
    <cellStyle name="Percent 4 2 2 3 3 3 2 4" xfId="33040"/>
    <cellStyle name="Percent 4 2 2 3 3 3 3" xfId="33041"/>
    <cellStyle name="Percent 4 2 2 3 3 3 3 2" xfId="33042"/>
    <cellStyle name="Percent 4 2 2 3 3 3 3 3" xfId="33043"/>
    <cellStyle name="Percent 4 2 2 3 3 3 3 4" xfId="33044"/>
    <cellStyle name="Percent 4 2 2 3 3 3 4" xfId="33045"/>
    <cellStyle name="Percent 4 2 2 3 3 3 5" xfId="33046"/>
    <cellStyle name="Percent 4 2 2 3 3 3 6" xfId="33047"/>
    <cellStyle name="Percent 4 2 2 3 3 4" xfId="33048"/>
    <cellStyle name="Percent 4 2 2 3 3 4 2" xfId="33049"/>
    <cellStyle name="Percent 4 2 2 3 3 4 3" xfId="33050"/>
    <cellStyle name="Percent 4 2 2 3 3 4 4" xfId="33051"/>
    <cellStyle name="Percent 4 2 2 3 3 5" xfId="33052"/>
    <cellStyle name="Percent 4 2 2 3 3 5 2" xfId="33053"/>
    <cellStyle name="Percent 4 2 2 3 3 5 3" xfId="33054"/>
    <cellStyle name="Percent 4 2 2 3 3 5 4" xfId="33055"/>
    <cellStyle name="Percent 4 2 2 3 3 6" xfId="33056"/>
    <cellStyle name="Percent 4 2 2 3 3 7" xfId="33057"/>
    <cellStyle name="Percent 4 2 2 3 3 8" xfId="33058"/>
    <cellStyle name="Percent 4 2 2 3 4" xfId="33059"/>
    <cellStyle name="Percent 4 2 2 3 4 2" xfId="33060"/>
    <cellStyle name="Percent 4 2 2 3 4 2 2" xfId="33061"/>
    <cellStyle name="Percent 4 2 2 3 4 2 2 2" xfId="33062"/>
    <cellStyle name="Percent 4 2 2 3 4 2 2 3" xfId="33063"/>
    <cellStyle name="Percent 4 2 2 3 4 2 2 4" xfId="33064"/>
    <cellStyle name="Percent 4 2 2 3 4 2 3" xfId="33065"/>
    <cellStyle name="Percent 4 2 2 3 4 2 3 2" xfId="33066"/>
    <cellStyle name="Percent 4 2 2 3 4 2 3 3" xfId="33067"/>
    <cellStyle name="Percent 4 2 2 3 4 2 3 4" xfId="33068"/>
    <cellStyle name="Percent 4 2 2 3 4 2 4" xfId="33069"/>
    <cellStyle name="Percent 4 2 2 3 4 2 5" xfId="33070"/>
    <cellStyle name="Percent 4 2 2 3 4 2 6" xfId="33071"/>
    <cellStyle name="Percent 4 2 2 3 4 3" xfId="33072"/>
    <cellStyle name="Percent 4 2 2 3 4 3 2" xfId="33073"/>
    <cellStyle name="Percent 4 2 2 3 4 3 2 2" xfId="33074"/>
    <cellStyle name="Percent 4 2 2 3 4 3 2 3" xfId="33075"/>
    <cellStyle name="Percent 4 2 2 3 4 3 2 4" xfId="33076"/>
    <cellStyle name="Percent 4 2 2 3 4 3 3" xfId="33077"/>
    <cellStyle name="Percent 4 2 2 3 4 3 3 2" xfId="33078"/>
    <cellStyle name="Percent 4 2 2 3 4 3 3 3" xfId="33079"/>
    <cellStyle name="Percent 4 2 2 3 4 3 3 4" xfId="33080"/>
    <cellStyle name="Percent 4 2 2 3 4 3 4" xfId="33081"/>
    <cellStyle name="Percent 4 2 2 3 4 3 5" xfId="33082"/>
    <cellStyle name="Percent 4 2 2 3 4 3 6" xfId="33083"/>
    <cellStyle name="Percent 4 2 2 3 4 4" xfId="33084"/>
    <cellStyle name="Percent 4 2 2 3 4 4 2" xfId="33085"/>
    <cellStyle name="Percent 4 2 2 3 4 4 3" xfId="33086"/>
    <cellStyle name="Percent 4 2 2 3 4 4 4" xfId="33087"/>
    <cellStyle name="Percent 4 2 2 3 4 5" xfId="33088"/>
    <cellStyle name="Percent 4 2 2 3 4 5 2" xfId="33089"/>
    <cellStyle name="Percent 4 2 2 3 4 5 3" xfId="33090"/>
    <cellStyle name="Percent 4 2 2 3 4 5 4" xfId="33091"/>
    <cellStyle name="Percent 4 2 2 3 4 6" xfId="33092"/>
    <cellStyle name="Percent 4 2 2 3 4 7" xfId="33093"/>
    <cellStyle name="Percent 4 2 2 3 4 8" xfId="33094"/>
    <cellStyle name="Percent 4 2 2 3 5" xfId="33095"/>
    <cellStyle name="Percent 4 2 2 3 5 2" xfId="33096"/>
    <cellStyle name="Percent 4 2 2 3 5 2 2" xfId="33097"/>
    <cellStyle name="Percent 4 2 2 3 5 2 2 2" xfId="33098"/>
    <cellStyle name="Percent 4 2 2 3 5 2 2 3" xfId="33099"/>
    <cellStyle name="Percent 4 2 2 3 5 2 2 4" xfId="33100"/>
    <cellStyle name="Percent 4 2 2 3 5 2 3" xfId="33101"/>
    <cellStyle name="Percent 4 2 2 3 5 2 3 2" xfId="33102"/>
    <cellStyle name="Percent 4 2 2 3 5 2 3 3" xfId="33103"/>
    <cellStyle name="Percent 4 2 2 3 5 2 3 4" xfId="33104"/>
    <cellStyle name="Percent 4 2 2 3 5 2 4" xfId="33105"/>
    <cellStyle name="Percent 4 2 2 3 5 2 5" xfId="33106"/>
    <cellStyle name="Percent 4 2 2 3 5 2 6" xfId="33107"/>
    <cellStyle name="Percent 4 2 2 3 5 3" xfId="33108"/>
    <cellStyle name="Percent 4 2 2 3 5 3 2" xfId="33109"/>
    <cellStyle name="Percent 4 2 2 3 5 3 2 2" xfId="33110"/>
    <cellStyle name="Percent 4 2 2 3 5 3 2 3" xfId="33111"/>
    <cellStyle name="Percent 4 2 2 3 5 3 2 4" xfId="33112"/>
    <cellStyle name="Percent 4 2 2 3 5 3 3" xfId="33113"/>
    <cellStyle name="Percent 4 2 2 3 5 3 3 2" xfId="33114"/>
    <cellStyle name="Percent 4 2 2 3 5 3 3 3" xfId="33115"/>
    <cellStyle name="Percent 4 2 2 3 5 3 3 4" xfId="33116"/>
    <cellStyle name="Percent 4 2 2 3 5 3 4" xfId="33117"/>
    <cellStyle name="Percent 4 2 2 3 5 3 5" xfId="33118"/>
    <cellStyle name="Percent 4 2 2 3 5 3 6" xfId="33119"/>
    <cellStyle name="Percent 4 2 2 3 5 4" xfId="33120"/>
    <cellStyle name="Percent 4 2 2 3 5 4 2" xfId="33121"/>
    <cellStyle name="Percent 4 2 2 3 5 4 3" xfId="33122"/>
    <cellStyle name="Percent 4 2 2 3 5 4 4" xfId="33123"/>
    <cellStyle name="Percent 4 2 2 3 5 5" xfId="33124"/>
    <cellStyle name="Percent 4 2 2 3 5 5 2" xfId="33125"/>
    <cellStyle name="Percent 4 2 2 3 5 5 3" xfId="33126"/>
    <cellStyle name="Percent 4 2 2 3 5 5 4" xfId="33127"/>
    <cellStyle name="Percent 4 2 2 3 5 6" xfId="33128"/>
    <cellStyle name="Percent 4 2 2 3 5 7" xfId="33129"/>
    <cellStyle name="Percent 4 2 2 3 5 8" xfId="33130"/>
    <cellStyle name="Percent 4 2 2 3 6" xfId="33131"/>
    <cellStyle name="Percent 4 2 2 3 6 2" xfId="33132"/>
    <cellStyle name="Percent 4 2 2 3 6 2 2" xfId="33133"/>
    <cellStyle name="Percent 4 2 2 3 6 2 3" xfId="33134"/>
    <cellStyle name="Percent 4 2 2 3 6 2 4" xfId="33135"/>
    <cellStyle name="Percent 4 2 2 3 6 3" xfId="33136"/>
    <cellStyle name="Percent 4 2 2 3 6 3 2" xfId="33137"/>
    <cellStyle name="Percent 4 2 2 3 6 3 3" xfId="33138"/>
    <cellStyle name="Percent 4 2 2 3 6 3 4" xfId="33139"/>
    <cellStyle name="Percent 4 2 2 3 6 4" xfId="33140"/>
    <cellStyle name="Percent 4 2 2 3 6 5" xfId="33141"/>
    <cellStyle name="Percent 4 2 2 3 6 6" xfId="33142"/>
    <cellStyle name="Percent 4 2 2 3 7" xfId="33143"/>
    <cellStyle name="Percent 4 2 2 3 7 2" xfId="33144"/>
    <cellStyle name="Percent 4 2 2 3 7 2 2" xfId="33145"/>
    <cellStyle name="Percent 4 2 2 3 7 2 3" xfId="33146"/>
    <cellStyle name="Percent 4 2 2 3 7 2 4" xfId="33147"/>
    <cellStyle name="Percent 4 2 2 3 7 3" xfId="33148"/>
    <cellStyle name="Percent 4 2 2 3 7 3 2" xfId="33149"/>
    <cellStyle name="Percent 4 2 2 3 7 3 3" xfId="33150"/>
    <cellStyle name="Percent 4 2 2 3 7 3 4" xfId="33151"/>
    <cellStyle name="Percent 4 2 2 3 7 4" xfId="33152"/>
    <cellStyle name="Percent 4 2 2 3 7 5" xfId="33153"/>
    <cellStyle name="Percent 4 2 2 3 7 6" xfId="33154"/>
    <cellStyle name="Percent 4 2 2 3 8" xfId="33155"/>
    <cellStyle name="Percent 4 2 2 3 8 2" xfId="33156"/>
    <cellStyle name="Percent 4 2 2 3 8 3" xfId="33157"/>
    <cellStyle name="Percent 4 2 2 3 8 4" xfId="33158"/>
    <cellStyle name="Percent 4 2 2 3 9" xfId="33159"/>
    <cellStyle name="Percent 4 2 2 3 9 2" xfId="33160"/>
    <cellStyle name="Percent 4 2 2 3 9 3" xfId="33161"/>
    <cellStyle name="Percent 4 2 2 3 9 4" xfId="33162"/>
    <cellStyle name="Percent 4 2 2 4" xfId="33163"/>
    <cellStyle name="Percent 4 2 2 4 10" xfId="33164"/>
    <cellStyle name="Percent 4 2 2 4 2" xfId="33165"/>
    <cellStyle name="Percent 4 2 2 4 2 2" xfId="33166"/>
    <cellStyle name="Percent 4 2 2 4 2 2 2" xfId="33167"/>
    <cellStyle name="Percent 4 2 2 4 2 2 2 2" xfId="33168"/>
    <cellStyle name="Percent 4 2 2 4 2 2 2 3" xfId="33169"/>
    <cellStyle name="Percent 4 2 2 4 2 2 2 4" xfId="33170"/>
    <cellStyle name="Percent 4 2 2 4 2 2 3" xfId="33171"/>
    <cellStyle name="Percent 4 2 2 4 2 2 3 2" xfId="33172"/>
    <cellStyle name="Percent 4 2 2 4 2 2 3 3" xfId="33173"/>
    <cellStyle name="Percent 4 2 2 4 2 2 3 4" xfId="33174"/>
    <cellStyle name="Percent 4 2 2 4 2 2 4" xfId="33175"/>
    <cellStyle name="Percent 4 2 2 4 2 2 5" xfId="33176"/>
    <cellStyle name="Percent 4 2 2 4 2 2 6" xfId="33177"/>
    <cellStyle name="Percent 4 2 2 4 2 3" xfId="33178"/>
    <cellStyle name="Percent 4 2 2 4 2 3 2" xfId="33179"/>
    <cellStyle name="Percent 4 2 2 4 2 3 2 2" xfId="33180"/>
    <cellStyle name="Percent 4 2 2 4 2 3 2 3" xfId="33181"/>
    <cellStyle name="Percent 4 2 2 4 2 3 2 4" xfId="33182"/>
    <cellStyle name="Percent 4 2 2 4 2 3 3" xfId="33183"/>
    <cellStyle name="Percent 4 2 2 4 2 3 3 2" xfId="33184"/>
    <cellStyle name="Percent 4 2 2 4 2 3 3 3" xfId="33185"/>
    <cellStyle name="Percent 4 2 2 4 2 3 3 4" xfId="33186"/>
    <cellStyle name="Percent 4 2 2 4 2 3 4" xfId="33187"/>
    <cellStyle name="Percent 4 2 2 4 2 3 5" xfId="33188"/>
    <cellStyle name="Percent 4 2 2 4 2 3 6" xfId="33189"/>
    <cellStyle name="Percent 4 2 2 4 2 4" xfId="33190"/>
    <cellStyle name="Percent 4 2 2 4 2 4 2" xfId="33191"/>
    <cellStyle name="Percent 4 2 2 4 2 4 3" xfId="33192"/>
    <cellStyle name="Percent 4 2 2 4 2 4 4" xfId="33193"/>
    <cellStyle name="Percent 4 2 2 4 2 5" xfId="33194"/>
    <cellStyle name="Percent 4 2 2 4 2 5 2" xfId="33195"/>
    <cellStyle name="Percent 4 2 2 4 2 5 3" xfId="33196"/>
    <cellStyle name="Percent 4 2 2 4 2 5 4" xfId="33197"/>
    <cellStyle name="Percent 4 2 2 4 2 6" xfId="33198"/>
    <cellStyle name="Percent 4 2 2 4 2 7" xfId="33199"/>
    <cellStyle name="Percent 4 2 2 4 2 8" xfId="33200"/>
    <cellStyle name="Percent 4 2 2 4 3" xfId="33201"/>
    <cellStyle name="Percent 4 2 2 4 3 2" xfId="33202"/>
    <cellStyle name="Percent 4 2 2 4 3 2 2" xfId="33203"/>
    <cellStyle name="Percent 4 2 2 4 3 2 2 2" xfId="33204"/>
    <cellStyle name="Percent 4 2 2 4 3 2 2 3" xfId="33205"/>
    <cellStyle name="Percent 4 2 2 4 3 2 2 4" xfId="33206"/>
    <cellStyle name="Percent 4 2 2 4 3 2 3" xfId="33207"/>
    <cellStyle name="Percent 4 2 2 4 3 2 3 2" xfId="33208"/>
    <cellStyle name="Percent 4 2 2 4 3 2 3 3" xfId="33209"/>
    <cellStyle name="Percent 4 2 2 4 3 2 3 4" xfId="33210"/>
    <cellStyle name="Percent 4 2 2 4 3 2 4" xfId="33211"/>
    <cellStyle name="Percent 4 2 2 4 3 2 5" xfId="33212"/>
    <cellStyle name="Percent 4 2 2 4 3 2 6" xfId="33213"/>
    <cellStyle name="Percent 4 2 2 4 3 3" xfId="33214"/>
    <cellStyle name="Percent 4 2 2 4 3 3 2" xfId="33215"/>
    <cellStyle name="Percent 4 2 2 4 3 3 2 2" xfId="33216"/>
    <cellStyle name="Percent 4 2 2 4 3 3 2 3" xfId="33217"/>
    <cellStyle name="Percent 4 2 2 4 3 3 2 4" xfId="33218"/>
    <cellStyle name="Percent 4 2 2 4 3 3 3" xfId="33219"/>
    <cellStyle name="Percent 4 2 2 4 3 3 3 2" xfId="33220"/>
    <cellStyle name="Percent 4 2 2 4 3 3 3 3" xfId="33221"/>
    <cellStyle name="Percent 4 2 2 4 3 3 3 4" xfId="33222"/>
    <cellStyle name="Percent 4 2 2 4 3 3 4" xfId="33223"/>
    <cellStyle name="Percent 4 2 2 4 3 3 5" xfId="33224"/>
    <cellStyle name="Percent 4 2 2 4 3 3 6" xfId="33225"/>
    <cellStyle name="Percent 4 2 2 4 3 4" xfId="33226"/>
    <cellStyle name="Percent 4 2 2 4 3 4 2" xfId="33227"/>
    <cellStyle name="Percent 4 2 2 4 3 4 3" xfId="33228"/>
    <cellStyle name="Percent 4 2 2 4 3 4 4" xfId="33229"/>
    <cellStyle name="Percent 4 2 2 4 3 5" xfId="33230"/>
    <cellStyle name="Percent 4 2 2 4 3 5 2" xfId="33231"/>
    <cellStyle name="Percent 4 2 2 4 3 5 3" xfId="33232"/>
    <cellStyle name="Percent 4 2 2 4 3 5 4" xfId="33233"/>
    <cellStyle name="Percent 4 2 2 4 3 6" xfId="33234"/>
    <cellStyle name="Percent 4 2 2 4 3 7" xfId="33235"/>
    <cellStyle name="Percent 4 2 2 4 3 8" xfId="33236"/>
    <cellStyle name="Percent 4 2 2 4 4" xfId="33237"/>
    <cellStyle name="Percent 4 2 2 4 4 2" xfId="33238"/>
    <cellStyle name="Percent 4 2 2 4 4 2 2" xfId="33239"/>
    <cellStyle name="Percent 4 2 2 4 4 2 3" xfId="33240"/>
    <cellStyle name="Percent 4 2 2 4 4 2 4" xfId="33241"/>
    <cellStyle name="Percent 4 2 2 4 4 3" xfId="33242"/>
    <cellStyle name="Percent 4 2 2 4 4 3 2" xfId="33243"/>
    <cellStyle name="Percent 4 2 2 4 4 3 3" xfId="33244"/>
    <cellStyle name="Percent 4 2 2 4 4 3 4" xfId="33245"/>
    <cellStyle name="Percent 4 2 2 4 4 4" xfId="33246"/>
    <cellStyle name="Percent 4 2 2 4 4 5" xfId="33247"/>
    <cellStyle name="Percent 4 2 2 4 4 6" xfId="33248"/>
    <cellStyle name="Percent 4 2 2 4 5" xfId="33249"/>
    <cellStyle name="Percent 4 2 2 4 5 2" xfId="33250"/>
    <cellStyle name="Percent 4 2 2 4 5 2 2" xfId="33251"/>
    <cellStyle name="Percent 4 2 2 4 5 2 3" xfId="33252"/>
    <cellStyle name="Percent 4 2 2 4 5 2 4" xfId="33253"/>
    <cellStyle name="Percent 4 2 2 4 5 3" xfId="33254"/>
    <cellStyle name="Percent 4 2 2 4 5 3 2" xfId="33255"/>
    <cellStyle name="Percent 4 2 2 4 5 3 3" xfId="33256"/>
    <cellStyle name="Percent 4 2 2 4 5 3 4" xfId="33257"/>
    <cellStyle name="Percent 4 2 2 4 5 4" xfId="33258"/>
    <cellStyle name="Percent 4 2 2 4 5 5" xfId="33259"/>
    <cellStyle name="Percent 4 2 2 4 5 6" xfId="33260"/>
    <cellStyle name="Percent 4 2 2 4 6" xfId="33261"/>
    <cellStyle name="Percent 4 2 2 4 6 2" xfId="33262"/>
    <cellStyle name="Percent 4 2 2 4 6 3" xfId="33263"/>
    <cellStyle name="Percent 4 2 2 4 6 4" xfId="33264"/>
    <cellStyle name="Percent 4 2 2 4 7" xfId="33265"/>
    <cellStyle name="Percent 4 2 2 4 7 2" xfId="33266"/>
    <cellStyle name="Percent 4 2 2 4 7 3" xfId="33267"/>
    <cellStyle name="Percent 4 2 2 4 7 4" xfId="33268"/>
    <cellStyle name="Percent 4 2 2 4 8" xfId="33269"/>
    <cellStyle name="Percent 4 2 2 4 9" xfId="33270"/>
    <cellStyle name="Percent 4 2 2 5" xfId="33271"/>
    <cellStyle name="Percent 4 2 2 5 2" xfId="33272"/>
    <cellStyle name="Percent 4 2 2 5 2 2" xfId="33273"/>
    <cellStyle name="Percent 4 2 2 5 2 2 2" xfId="33274"/>
    <cellStyle name="Percent 4 2 2 5 2 2 3" xfId="33275"/>
    <cellStyle name="Percent 4 2 2 5 2 2 4" xfId="33276"/>
    <cellStyle name="Percent 4 2 2 5 2 3" xfId="33277"/>
    <cellStyle name="Percent 4 2 2 5 2 3 2" xfId="33278"/>
    <cellStyle name="Percent 4 2 2 5 2 3 3" xfId="33279"/>
    <cellStyle name="Percent 4 2 2 5 2 3 4" xfId="33280"/>
    <cellStyle name="Percent 4 2 2 5 2 4" xfId="33281"/>
    <cellStyle name="Percent 4 2 2 5 2 5" xfId="33282"/>
    <cellStyle name="Percent 4 2 2 5 2 6" xfId="33283"/>
    <cellStyle name="Percent 4 2 2 5 3" xfId="33284"/>
    <cellStyle name="Percent 4 2 2 5 3 2" xfId="33285"/>
    <cellStyle name="Percent 4 2 2 5 3 2 2" xfId="33286"/>
    <cellStyle name="Percent 4 2 2 5 3 2 3" xfId="33287"/>
    <cellStyle name="Percent 4 2 2 5 3 2 4" xfId="33288"/>
    <cellStyle name="Percent 4 2 2 5 3 3" xfId="33289"/>
    <cellStyle name="Percent 4 2 2 5 3 3 2" xfId="33290"/>
    <cellStyle name="Percent 4 2 2 5 3 3 3" xfId="33291"/>
    <cellStyle name="Percent 4 2 2 5 3 3 4" xfId="33292"/>
    <cellStyle name="Percent 4 2 2 5 3 4" xfId="33293"/>
    <cellStyle name="Percent 4 2 2 5 3 5" xfId="33294"/>
    <cellStyle name="Percent 4 2 2 5 3 6" xfId="33295"/>
    <cellStyle name="Percent 4 2 2 5 4" xfId="33296"/>
    <cellStyle name="Percent 4 2 2 5 4 2" xfId="33297"/>
    <cellStyle name="Percent 4 2 2 5 4 3" xfId="33298"/>
    <cellStyle name="Percent 4 2 2 5 4 4" xfId="33299"/>
    <cellStyle name="Percent 4 2 2 5 5" xfId="33300"/>
    <cellStyle name="Percent 4 2 2 5 5 2" xfId="33301"/>
    <cellStyle name="Percent 4 2 2 5 5 3" xfId="33302"/>
    <cellStyle name="Percent 4 2 2 5 5 4" xfId="33303"/>
    <cellStyle name="Percent 4 2 2 5 6" xfId="33304"/>
    <cellStyle name="Percent 4 2 2 5 7" xfId="33305"/>
    <cellStyle name="Percent 4 2 2 5 8" xfId="33306"/>
    <cellStyle name="Percent 4 2 2 6" xfId="33307"/>
    <cellStyle name="Percent 4 2 2 6 2" xfId="33308"/>
    <cellStyle name="Percent 4 2 2 6 2 2" xfId="33309"/>
    <cellStyle name="Percent 4 2 2 6 2 2 2" xfId="33310"/>
    <cellStyle name="Percent 4 2 2 6 2 2 3" xfId="33311"/>
    <cellStyle name="Percent 4 2 2 6 2 2 4" xfId="33312"/>
    <cellStyle name="Percent 4 2 2 6 2 3" xfId="33313"/>
    <cellStyle name="Percent 4 2 2 6 2 3 2" xfId="33314"/>
    <cellStyle name="Percent 4 2 2 6 2 3 3" xfId="33315"/>
    <cellStyle name="Percent 4 2 2 6 2 3 4" xfId="33316"/>
    <cellStyle name="Percent 4 2 2 6 2 4" xfId="33317"/>
    <cellStyle name="Percent 4 2 2 6 2 5" xfId="33318"/>
    <cellStyle name="Percent 4 2 2 6 2 6" xfId="33319"/>
    <cellStyle name="Percent 4 2 2 6 3" xfId="33320"/>
    <cellStyle name="Percent 4 2 2 6 3 2" xfId="33321"/>
    <cellStyle name="Percent 4 2 2 6 3 2 2" xfId="33322"/>
    <cellStyle name="Percent 4 2 2 6 3 2 3" xfId="33323"/>
    <cellStyle name="Percent 4 2 2 6 3 2 4" xfId="33324"/>
    <cellStyle name="Percent 4 2 2 6 3 3" xfId="33325"/>
    <cellStyle name="Percent 4 2 2 6 3 3 2" xfId="33326"/>
    <cellStyle name="Percent 4 2 2 6 3 3 3" xfId="33327"/>
    <cellStyle name="Percent 4 2 2 6 3 3 4" xfId="33328"/>
    <cellStyle name="Percent 4 2 2 6 3 4" xfId="33329"/>
    <cellStyle name="Percent 4 2 2 6 3 5" xfId="33330"/>
    <cellStyle name="Percent 4 2 2 6 3 6" xfId="33331"/>
    <cellStyle name="Percent 4 2 2 6 4" xfId="33332"/>
    <cellStyle name="Percent 4 2 2 6 4 2" xfId="33333"/>
    <cellStyle name="Percent 4 2 2 6 4 3" xfId="33334"/>
    <cellStyle name="Percent 4 2 2 6 4 4" xfId="33335"/>
    <cellStyle name="Percent 4 2 2 6 5" xfId="33336"/>
    <cellStyle name="Percent 4 2 2 6 5 2" xfId="33337"/>
    <cellStyle name="Percent 4 2 2 6 5 3" xfId="33338"/>
    <cellStyle name="Percent 4 2 2 6 5 4" xfId="33339"/>
    <cellStyle name="Percent 4 2 2 6 6" xfId="33340"/>
    <cellStyle name="Percent 4 2 2 6 7" xfId="33341"/>
    <cellStyle name="Percent 4 2 2 6 8" xfId="33342"/>
    <cellStyle name="Percent 4 2 2 7" xfId="33343"/>
    <cellStyle name="Percent 4 2 2 7 2" xfId="33344"/>
    <cellStyle name="Percent 4 2 2 7 2 2" xfId="33345"/>
    <cellStyle name="Percent 4 2 2 7 2 2 2" xfId="33346"/>
    <cellStyle name="Percent 4 2 2 7 2 2 3" xfId="33347"/>
    <cellStyle name="Percent 4 2 2 7 2 2 4" xfId="33348"/>
    <cellStyle name="Percent 4 2 2 7 2 3" xfId="33349"/>
    <cellStyle name="Percent 4 2 2 7 2 3 2" xfId="33350"/>
    <cellStyle name="Percent 4 2 2 7 2 3 3" xfId="33351"/>
    <cellStyle name="Percent 4 2 2 7 2 3 4" xfId="33352"/>
    <cellStyle name="Percent 4 2 2 7 2 4" xfId="33353"/>
    <cellStyle name="Percent 4 2 2 7 2 5" xfId="33354"/>
    <cellStyle name="Percent 4 2 2 7 2 6" xfId="33355"/>
    <cellStyle name="Percent 4 2 2 7 3" xfId="33356"/>
    <cellStyle name="Percent 4 2 2 7 3 2" xfId="33357"/>
    <cellStyle name="Percent 4 2 2 7 3 2 2" xfId="33358"/>
    <cellStyle name="Percent 4 2 2 7 3 2 3" xfId="33359"/>
    <cellStyle name="Percent 4 2 2 7 3 2 4" xfId="33360"/>
    <cellStyle name="Percent 4 2 2 7 3 3" xfId="33361"/>
    <cellStyle name="Percent 4 2 2 7 3 3 2" xfId="33362"/>
    <cellStyle name="Percent 4 2 2 7 3 3 3" xfId="33363"/>
    <cellStyle name="Percent 4 2 2 7 3 3 4" xfId="33364"/>
    <cellStyle name="Percent 4 2 2 7 3 4" xfId="33365"/>
    <cellStyle name="Percent 4 2 2 7 3 5" xfId="33366"/>
    <cellStyle name="Percent 4 2 2 7 3 6" xfId="33367"/>
    <cellStyle name="Percent 4 2 2 7 4" xfId="33368"/>
    <cellStyle name="Percent 4 2 2 7 4 2" xfId="33369"/>
    <cellStyle name="Percent 4 2 2 7 4 3" xfId="33370"/>
    <cellStyle name="Percent 4 2 2 7 4 4" xfId="33371"/>
    <cellStyle name="Percent 4 2 2 7 5" xfId="33372"/>
    <cellStyle name="Percent 4 2 2 7 5 2" xfId="33373"/>
    <cellStyle name="Percent 4 2 2 7 5 3" xfId="33374"/>
    <cellStyle name="Percent 4 2 2 7 5 4" xfId="33375"/>
    <cellStyle name="Percent 4 2 2 7 6" xfId="33376"/>
    <cellStyle name="Percent 4 2 2 7 7" xfId="33377"/>
    <cellStyle name="Percent 4 2 2 7 8" xfId="33378"/>
    <cellStyle name="Percent 4 2 2 8" xfId="33379"/>
    <cellStyle name="Percent 4 2 2 8 2" xfId="33380"/>
    <cellStyle name="Percent 4 2 2 8 2 2" xfId="33381"/>
    <cellStyle name="Percent 4 2 2 8 2 3" xfId="33382"/>
    <cellStyle name="Percent 4 2 2 8 2 4" xfId="33383"/>
    <cellStyle name="Percent 4 2 2 8 3" xfId="33384"/>
    <cellStyle name="Percent 4 2 2 8 3 2" xfId="33385"/>
    <cellStyle name="Percent 4 2 2 8 3 3" xfId="33386"/>
    <cellStyle name="Percent 4 2 2 8 3 4" xfId="33387"/>
    <cellStyle name="Percent 4 2 2 8 4" xfId="33388"/>
    <cellStyle name="Percent 4 2 2 8 5" xfId="33389"/>
    <cellStyle name="Percent 4 2 2 8 6" xfId="33390"/>
    <cellStyle name="Percent 4 2 2 9" xfId="33391"/>
    <cellStyle name="Percent 4 2 2 9 2" xfId="33392"/>
    <cellStyle name="Percent 4 2 2 9 2 2" xfId="33393"/>
    <cellStyle name="Percent 4 2 2 9 2 3" xfId="33394"/>
    <cellStyle name="Percent 4 2 2 9 2 4" xfId="33395"/>
    <cellStyle name="Percent 4 2 2 9 3" xfId="33396"/>
    <cellStyle name="Percent 4 2 2 9 3 2" xfId="33397"/>
    <cellStyle name="Percent 4 2 2 9 3 3" xfId="33398"/>
    <cellStyle name="Percent 4 2 2 9 3 4" xfId="33399"/>
    <cellStyle name="Percent 4 2 2 9 4" xfId="33400"/>
    <cellStyle name="Percent 4 2 2 9 5" xfId="33401"/>
    <cellStyle name="Percent 4 2 2 9 6" xfId="33402"/>
    <cellStyle name="Percent 4 2 3" xfId="33403"/>
    <cellStyle name="Percent 4 2 3 10" xfId="33404"/>
    <cellStyle name="Percent 4 2 3 10 2" xfId="33405"/>
    <cellStyle name="Percent 4 2 3 10 3" xfId="33406"/>
    <cellStyle name="Percent 4 2 3 10 4" xfId="33407"/>
    <cellStyle name="Percent 4 2 3 11" xfId="33408"/>
    <cellStyle name="Percent 4 2 3 11 2" xfId="33409"/>
    <cellStyle name="Percent 4 2 3 11 3" xfId="33410"/>
    <cellStyle name="Percent 4 2 3 11 4" xfId="33411"/>
    <cellStyle name="Percent 4 2 3 12" xfId="33412"/>
    <cellStyle name="Percent 4 2 3 13" xfId="33413"/>
    <cellStyle name="Percent 4 2 3 14" xfId="33414"/>
    <cellStyle name="Percent 4 2 3 15" xfId="33415"/>
    <cellStyle name="Percent 4 2 3 16" xfId="33416"/>
    <cellStyle name="Percent 4 2 3 2" xfId="33417"/>
    <cellStyle name="Percent 4 2 3 2 10" xfId="33418"/>
    <cellStyle name="Percent 4 2 3 2 11" xfId="33419"/>
    <cellStyle name="Percent 4 2 3 2 12" xfId="33420"/>
    <cellStyle name="Percent 4 2 3 2 2" xfId="33421"/>
    <cellStyle name="Percent 4 2 3 2 2 10" xfId="33422"/>
    <cellStyle name="Percent 4 2 3 2 2 2" xfId="33423"/>
    <cellStyle name="Percent 4 2 3 2 2 2 2" xfId="33424"/>
    <cellStyle name="Percent 4 2 3 2 2 2 2 2" xfId="33425"/>
    <cellStyle name="Percent 4 2 3 2 2 2 2 2 2" xfId="33426"/>
    <cellStyle name="Percent 4 2 3 2 2 2 2 2 3" xfId="33427"/>
    <cellStyle name="Percent 4 2 3 2 2 2 2 2 4" xfId="33428"/>
    <cellStyle name="Percent 4 2 3 2 2 2 2 3" xfId="33429"/>
    <cellStyle name="Percent 4 2 3 2 2 2 2 3 2" xfId="33430"/>
    <cellStyle name="Percent 4 2 3 2 2 2 2 3 3" xfId="33431"/>
    <cellStyle name="Percent 4 2 3 2 2 2 2 3 4" xfId="33432"/>
    <cellStyle name="Percent 4 2 3 2 2 2 2 4" xfId="33433"/>
    <cellStyle name="Percent 4 2 3 2 2 2 2 5" xfId="33434"/>
    <cellStyle name="Percent 4 2 3 2 2 2 2 6" xfId="33435"/>
    <cellStyle name="Percent 4 2 3 2 2 2 3" xfId="33436"/>
    <cellStyle name="Percent 4 2 3 2 2 2 3 2" xfId="33437"/>
    <cellStyle name="Percent 4 2 3 2 2 2 3 2 2" xfId="33438"/>
    <cellStyle name="Percent 4 2 3 2 2 2 3 2 3" xfId="33439"/>
    <cellStyle name="Percent 4 2 3 2 2 2 3 2 4" xfId="33440"/>
    <cellStyle name="Percent 4 2 3 2 2 2 3 3" xfId="33441"/>
    <cellStyle name="Percent 4 2 3 2 2 2 3 3 2" xfId="33442"/>
    <cellStyle name="Percent 4 2 3 2 2 2 3 3 3" xfId="33443"/>
    <cellStyle name="Percent 4 2 3 2 2 2 3 3 4" xfId="33444"/>
    <cellStyle name="Percent 4 2 3 2 2 2 3 4" xfId="33445"/>
    <cellStyle name="Percent 4 2 3 2 2 2 3 5" xfId="33446"/>
    <cellStyle name="Percent 4 2 3 2 2 2 3 6" xfId="33447"/>
    <cellStyle name="Percent 4 2 3 2 2 2 4" xfId="33448"/>
    <cellStyle name="Percent 4 2 3 2 2 2 4 2" xfId="33449"/>
    <cellStyle name="Percent 4 2 3 2 2 2 4 3" xfId="33450"/>
    <cellStyle name="Percent 4 2 3 2 2 2 4 4" xfId="33451"/>
    <cellStyle name="Percent 4 2 3 2 2 2 5" xfId="33452"/>
    <cellStyle name="Percent 4 2 3 2 2 2 5 2" xfId="33453"/>
    <cellStyle name="Percent 4 2 3 2 2 2 5 3" xfId="33454"/>
    <cellStyle name="Percent 4 2 3 2 2 2 5 4" xfId="33455"/>
    <cellStyle name="Percent 4 2 3 2 2 2 6" xfId="33456"/>
    <cellStyle name="Percent 4 2 3 2 2 2 7" xfId="33457"/>
    <cellStyle name="Percent 4 2 3 2 2 2 8" xfId="33458"/>
    <cellStyle name="Percent 4 2 3 2 2 3" xfId="33459"/>
    <cellStyle name="Percent 4 2 3 2 2 3 2" xfId="33460"/>
    <cellStyle name="Percent 4 2 3 2 2 3 2 2" xfId="33461"/>
    <cellStyle name="Percent 4 2 3 2 2 3 2 2 2" xfId="33462"/>
    <cellStyle name="Percent 4 2 3 2 2 3 2 2 3" xfId="33463"/>
    <cellStyle name="Percent 4 2 3 2 2 3 2 2 4" xfId="33464"/>
    <cellStyle name="Percent 4 2 3 2 2 3 2 3" xfId="33465"/>
    <cellStyle name="Percent 4 2 3 2 2 3 2 3 2" xfId="33466"/>
    <cellStyle name="Percent 4 2 3 2 2 3 2 3 3" xfId="33467"/>
    <cellStyle name="Percent 4 2 3 2 2 3 2 3 4" xfId="33468"/>
    <cellStyle name="Percent 4 2 3 2 2 3 2 4" xfId="33469"/>
    <cellStyle name="Percent 4 2 3 2 2 3 2 5" xfId="33470"/>
    <cellStyle name="Percent 4 2 3 2 2 3 2 6" xfId="33471"/>
    <cellStyle name="Percent 4 2 3 2 2 3 3" xfId="33472"/>
    <cellStyle name="Percent 4 2 3 2 2 3 3 2" xfId="33473"/>
    <cellStyle name="Percent 4 2 3 2 2 3 3 2 2" xfId="33474"/>
    <cellStyle name="Percent 4 2 3 2 2 3 3 2 3" xfId="33475"/>
    <cellStyle name="Percent 4 2 3 2 2 3 3 2 4" xfId="33476"/>
    <cellStyle name="Percent 4 2 3 2 2 3 3 3" xfId="33477"/>
    <cellStyle name="Percent 4 2 3 2 2 3 3 3 2" xfId="33478"/>
    <cellStyle name="Percent 4 2 3 2 2 3 3 3 3" xfId="33479"/>
    <cellStyle name="Percent 4 2 3 2 2 3 3 3 4" xfId="33480"/>
    <cellStyle name="Percent 4 2 3 2 2 3 3 4" xfId="33481"/>
    <cellStyle name="Percent 4 2 3 2 2 3 3 5" xfId="33482"/>
    <cellStyle name="Percent 4 2 3 2 2 3 3 6" xfId="33483"/>
    <cellStyle name="Percent 4 2 3 2 2 3 4" xfId="33484"/>
    <cellStyle name="Percent 4 2 3 2 2 3 4 2" xfId="33485"/>
    <cellStyle name="Percent 4 2 3 2 2 3 4 3" xfId="33486"/>
    <cellStyle name="Percent 4 2 3 2 2 3 4 4" xfId="33487"/>
    <cellStyle name="Percent 4 2 3 2 2 3 5" xfId="33488"/>
    <cellStyle name="Percent 4 2 3 2 2 3 5 2" xfId="33489"/>
    <cellStyle name="Percent 4 2 3 2 2 3 5 3" xfId="33490"/>
    <cellStyle name="Percent 4 2 3 2 2 3 5 4" xfId="33491"/>
    <cellStyle name="Percent 4 2 3 2 2 3 6" xfId="33492"/>
    <cellStyle name="Percent 4 2 3 2 2 3 7" xfId="33493"/>
    <cellStyle name="Percent 4 2 3 2 2 3 8" xfId="33494"/>
    <cellStyle name="Percent 4 2 3 2 2 4" xfId="33495"/>
    <cellStyle name="Percent 4 2 3 2 2 4 2" xfId="33496"/>
    <cellStyle name="Percent 4 2 3 2 2 4 2 2" xfId="33497"/>
    <cellStyle name="Percent 4 2 3 2 2 4 2 3" xfId="33498"/>
    <cellStyle name="Percent 4 2 3 2 2 4 2 4" xfId="33499"/>
    <cellStyle name="Percent 4 2 3 2 2 4 3" xfId="33500"/>
    <cellStyle name="Percent 4 2 3 2 2 4 3 2" xfId="33501"/>
    <cellStyle name="Percent 4 2 3 2 2 4 3 3" xfId="33502"/>
    <cellStyle name="Percent 4 2 3 2 2 4 3 4" xfId="33503"/>
    <cellStyle name="Percent 4 2 3 2 2 4 4" xfId="33504"/>
    <cellStyle name="Percent 4 2 3 2 2 4 5" xfId="33505"/>
    <cellStyle name="Percent 4 2 3 2 2 4 6" xfId="33506"/>
    <cellStyle name="Percent 4 2 3 2 2 5" xfId="33507"/>
    <cellStyle name="Percent 4 2 3 2 2 5 2" xfId="33508"/>
    <cellStyle name="Percent 4 2 3 2 2 5 2 2" xfId="33509"/>
    <cellStyle name="Percent 4 2 3 2 2 5 2 3" xfId="33510"/>
    <cellStyle name="Percent 4 2 3 2 2 5 2 4" xfId="33511"/>
    <cellStyle name="Percent 4 2 3 2 2 5 3" xfId="33512"/>
    <cellStyle name="Percent 4 2 3 2 2 5 3 2" xfId="33513"/>
    <cellStyle name="Percent 4 2 3 2 2 5 3 3" xfId="33514"/>
    <cellStyle name="Percent 4 2 3 2 2 5 3 4" xfId="33515"/>
    <cellStyle name="Percent 4 2 3 2 2 5 4" xfId="33516"/>
    <cellStyle name="Percent 4 2 3 2 2 5 5" xfId="33517"/>
    <cellStyle name="Percent 4 2 3 2 2 5 6" xfId="33518"/>
    <cellStyle name="Percent 4 2 3 2 2 6" xfId="33519"/>
    <cellStyle name="Percent 4 2 3 2 2 6 2" xfId="33520"/>
    <cellStyle name="Percent 4 2 3 2 2 6 3" xfId="33521"/>
    <cellStyle name="Percent 4 2 3 2 2 6 4" xfId="33522"/>
    <cellStyle name="Percent 4 2 3 2 2 7" xfId="33523"/>
    <cellStyle name="Percent 4 2 3 2 2 7 2" xfId="33524"/>
    <cellStyle name="Percent 4 2 3 2 2 7 3" xfId="33525"/>
    <cellStyle name="Percent 4 2 3 2 2 7 4" xfId="33526"/>
    <cellStyle name="Percent 4 2 3 2 2 8" xfId="33527"/>
    <cellStyle name="Percent 4 2 3 2 2 9" xfId="33528"/>
    <cellStyle name="Percent 4 2 3 2 3" xfId="33529"/>
    <cellStyle name="Percent 4 2 3 2 3 2" xfId="33530"/>
    <cellStyle name="Percent 4 2 3 2 3 2 2" xfId="33531"/>
    <cellStyle name="Percent 4 2 3 2 3 2 2 2" xfId="33532"/>
    <cellStyle name="Percent 4 2 3 2 3 2 2 3" xfId="33533"/>
    <cellStyle name="Percent 4 2 3 2 3 2 2 4" xfId="33534"/>
    <cellStyle name="Percent 4 2 3 2 3 2 3" xfId="33535"/>
    <cellStyle name="Percent 4 2 3 2 3 2 3 2" xfId="33536"/>
    <cellStyle name="Percent 4 2 3 2 3 2 3 3" xfId="33537"/>
    <cellStyle name="Percent 4 2 3 2 3 2 3 4" xfId="33538"/>
    <cellStyle name="Percent 4 2 3 2 3 2 4" xfId="33539"/>
    <cellStyle name="Percent 4 2 3 2 3 2 5" xfId="33540"/>
    <cellStyle name="Percent 4 2 3 2 3 2 6" xfId="33541"/>
    <cellStyle name="Percent 4 2 3 2 3 3" xfId="33542"/>
    <cellStyle name="Percent 4 2 3 2 3 3 2" xfId="33543"/>
    <cellStyle name="Percent 4 2 3 2 3 3 2 2" xfId="33544"/>
    <cellStyle name="Percent 4 2 3 2 3 3 2 3" xfId="33545"/>
    <cellStyle name="Percent 4 2 3 2 3 3 2 4" xfId="33546"/>
    <cellStyle name="Percent 4 2 3 2 3 3 3" xfId="33547"/>
    <cellStyle name="Percent 4 2 3 2 3 3 3 2" xfId="33548"/>
    <cellStyle name="Percent 4 2 3 2 3 3 3 3" xfId="33549"/>
    <cellStyle name="Percent 4 2 3 2 3 3 3 4" xfId="33550"/>
    <cellStyle name="Percent 4 2 3 2 3 3 4" xfId="33551"/>
    <cellStyle name="Percent 4 2 3 2 3 3 5" xfId="33552"/>
    <cellStyle name="Percent 4 2 3 2 3 3 6" xfId="33553"/>
    <cellStyle name="Percent 4 2 3 2 3 4" xfId="33554"/>
    <cellStyle name="Percent 4 2 3 2 3 4 2" xfId="33555"/>
    <cellStyle name="Percent 4 2 3 2 3 4 3" xfId="33556"/>
    <cellStyle name="Percent 4 2 3 2 3 4 4" xfId="33557"/>
    <cellStyle name="Percent 4 2 3 2 3 5" xfId="33558"/>
    <cellStyle name="Percent 4 2 3 2 3 5 2" xfId="33559"/>
    <cellStyle name="Percent 4 2 3 2 3 5 3" xfId="33560"/>
    <cellStyle name="Percent 4 2 3 2 3 5 4" xfId="33561"/>
    <cellStyle name="Percent 4 2 3 2 3 6" xfId="33562"/>
    <cellStyle name="Percent 4 2 3 2 3 7" xfId="33563"/>
    <cellStyle name="Percent 4 2 3 2 3 8" xfId="33564"/>
    <cellStyle name="Percent 4 2 3 2 4" xfId="33565"/>
    <cellStyle name="Percent 4 2 3 2 4 2" xfId="33566"/>
    <cellStyle name="Percent 4 2 3 2 4 2 2" xfId="33567"/>
    <cellStyle name="Percent 4 2 3 2 4 2 2 2" xfId="33568"/>
    <cellStyle name="Percent 4 2 3 2 4 2 2 3" xfId="33569"/>
    <cellStyle name="Percent 4 2 3 2 4 2 2 4" xfId="33570"/>
    <cellStyle name="Percent 4 2 3 2 4 2 3" xfId="33571"/>
    <cellStyle name="Percent 4 2 3 2 4 2 3 2" xfId="33572"/>
    <cellStyle name="Percent 4 2 3 2 4 2 3 3" xfId="33573"/>
    <cellStyle name="Percent 4 2 3 2 4 2 3 4" xfId="33574"/>
    <cellStyle name="Percent 4 2 3 2 4 2 4" xfId="33575"/>
    <cellStyle name="Percent 4 2 3 2 4 2 5" xfId="33576"/>
    <cellStyle name="Percent 4 2 3 2 4 2 6" xfId="33577"/>
    <cellStyle name="Percent 4 2 3 2 4 3" xfId="33578"/>
    <cellStyle name="Percent 4 2 3 2 4 3 2" xfId="33579"/>
    <cellStyle name="Percent 4 2 3 2 4 3 2 2" xfId="33580"/>
    <cellStyle name="Percent 4 2 3 2 4 3 2 3" xfId="33581"/>
    <cellStyle name="Percent 4 2 3 2 4 3 2 4" xfId="33582"/>
    <cellStyle name="Percent 4 2 3 2 4 3 3" xfId="33583"/>
    <cellStyle name="Percent 4 2 3 2 4 3 3 2" xfId="33584"/>
    <cellStyle name="Percent 4 2 3 2 4 3 3 3" xfId="33585"/>
    <cellStyle name="Percent 4 2 3 2 4 3 3 4" xfId="33586"/>
    <cellStyle name="Percent 4 2 3 2 4 3 4" xfId="33587"/>
    <cellStyle name="Percent 4 2 3 2 4 3 5" xfId="33588"/>
    <cellStyle name="Percent 4 2 3 2 4 3 6" xfId="33589"/>
    <cellStyle name="Percent 4 2 3 2 4 4" xfId="33590"/>
    <cellStyle name="Percent 4 2 3 2 4 4 2" xfId="33591"/>
    <cellStyle name="Percent 4 2 3 2 4 4 3" xfId="33592"/>
    <cellStyle name="Percent 4 2 3 2 4 4 4" xfId="33593"/>
    <cellStyle name="Percent 4 2 3 2 4 5" xfId="33594"/>
    <cellStyle name="Percent 4 2 3 2 4 5 2" xfId="33595"/>
    <cellStyle name="Percent 4 2 3 2 4 5 3" xfId="33596"/>
    <cellStyle name="Percent 4 2 3 2 4 5 4" xfId="33597"/>
    <cellStyle name="Percent 4 2 3 2 4 6" xfId="33598"/>
    <cellStyle name="Percent 4 2 3 2 4 7" xfId="33599"/>
    <cellStyle name="Percent 4 2 3 2 4 8" xfId="33600"/>
    <cellStyle name="Percent 4 2 3 2 5" xfId="33601"/>
    <cellStyle name="Percent 4 2 3 2 5 2" xfId="33602"/>
    <cellStyle name="Percent 4 2 3 2 5 2 2" xfId="33603"/>
    <cellStyle name="Percent 4 2 3 2 5 2 2 2" xfId="33604"/>
    <cellStyle name="Percent 4 2 3 2 5 2 2 3" xfId="33605"/>
    <cellStyle name="Percent 4 2 3 2 5 2 2 4" xfId="33606"/>
    <cellStyle name="Percent 4 2 3 2 5 2 3" xfId="33607"/>
    <cellStyle name="Percent 4 2 3 2 5 2 3 2" xfId="33608"/>
    <cellStyle name="Percent 4 2 3 2 5 2 3 3" xfId="33609"/>
    <cellStyle name="Percent 4 2 3 2 5 2 3 4" xfId="33610"/>
    <cellStyle name="Percent 4 2 3 2 5 2 4" xfId="33611"/>
    <cellStyle name="Percent 4 2 3 2 5 2 5" xfId="33612"/>
    <cellStyle name="Percent 4 2 3 2 5 2 6" xfId="33613"/>
    <cellStyle name="Percent 4 2 3 2 5 3" xfId="33614"/>
    <cellStyle name="Percent 4 2 3 2 5 3 2" xfId="33615"/>
    <cellStyle name="Percent 4 2 3 2 5 3 2 2" xfId="33616"/>
    <cellStyle name="Percent 4 2 3 2 5 3 2 3" xfId="33617"/>
    <cellStyle name="Percent 4 2 3 2 5 3 2 4" xfId="33618"/>
    <cellStyle name="Percent 4 2 3 2 5 3 3" xfId="33619"/>
    <cellStyle name="Percent 4 2 3 2 5 3 3 2" xfId="33620"/>
    <cellStyle name="Percent 4 2 3 2 5 3 3 3" xfId="33621"/>
    <cellStyle name="Percent 4 2 3 2 5 3 3 4" xfId="33622"/>
    <cellStyle name="Percent 4 2 3 2 5 3 4" xfId="33623"/>
    <cellStyle name="Percent 4 2 3 2 5 3 5" xfId="33624"/>
    <cellStyle name="Percent 4 2 3 2 5 3 6" xfId="33625"/>
    <cellStyle name="Percent 4 2 3 2 5 4" xfId="33626"/>
    <cellStyle name="Percent 4 2 3 2 5 4 2" xfId="33627"/>
    <cellStyle name="Percent 4 2 3 2 5 4 3" xfId="33628"/>
    <cellStyle name="Percent 4 2 3 2 5 4 4" xfId="33629"/>
    <cellStyle name="Percent 4 2 3 2 5 5" xfId="33630"/>
    <cellStyle name="Percent 4 2 3 2 5 5 2" xfId="33631"/>
    <cellStyle name="Percent 4 2 3 2 5 5 3" xfId="33632"/>
    <cellStyle name="Percent 4 2 3 2 5 5 4" xfId="33633"/>
    <cellStyle name="Percent 4 2 3 2 5 6" xfId="33634"/>
    <cellStyle name="Percent 4 2 3 2 5 7" xfId="33635"/>
    <cellStyle name="Percent 4 2 3 2 5 8" xfId="33636"/>
    <cellStyle name="Percent 4 2 3 2 6" xfId="33637"/>
    <cellStyle name="Percent 4 2 3 2 6 2" xfId="33638"/>
    <cellStyle name="Percent 4 2 3 2 6 2 2" xfId="33639"/>
    <cellStyle name="Percent 4 2 3 2 6 2 3" xfId="33640"/>
    <cellStyle name="Percent 4 2 3 2 6 2 4" xfId="33641"/>
    <cellStyle name="Percent 4 2 3 2 6 3" xfId="33642"/>
    <cellStyle name="Percent 4 2 3 2 6 3 2" xfId="33643"/>
    <cellStyle name="Percent 4 2 3 2 6 3 3" xfId="33644"/>
    <cellStyle name="Percent 4 2 3 2 6 3 4" xfId="33645"/>
    <cellStyle name="Percent 4 2 3 2 6 4" xfId="33646"/>
    <cellStyle name="Percent 4 2 3 2 6 5" xfId="33647"/>
    <cellStyle name="Percent 4 2 3 2 6 6" xfId="33648"/>
    <cellStyle name="Percent 4 2 3 2 7" xfId="33649"/>
    <cellStyle name="Percent 4 2 3 2 7 2" xfId="33650"/>
    <cellStyle name="Percent 4 2 3 2 7 2 2" xfId="33651"/>
    <cellStyle name="Percent 4 2 3 2 7 2 3" xfId="33652"/>
    <cellStyle name="Percent 4 2 3 2 7 2 4" xfId="33653"/>
    <cellStyle name="Percent 4 2 3 2 7 3" xfId="33654"/>
    <cellStyle name="Percent 4 2 3 2 7 3 2" xfId="33655"/>
    <cellStyle name="Percent 4 2 3 2 7 3 3" xfId="33656"/>
    <cellStyle name="Percent 4 2 3 2 7 3 4" xfId="33657"/>
    <cellStyle name="Percent 4 2 3 2 7 4" xfId="33658"/>
    <cellStyle name="Percent 4 2 3 2 7 5" xfId="33659"/>
    <cellStyle name="Percent 4 2 3 2 7 6" xfId="33660"/>
    <cellStyle name="Percent 4 2 3 2 8" xfId="33661"/>
    <cellStyle name="Percent 4 2 3 2 8 2" xfId="33662"/>
    <cellStyle name="Percent 4 2 3 2 8 3" xfId="33663"/>
    <cellStyle name="Percent 4 2 3 2 8 4" xfId="33664"/>
    <cellStyle name="Percent 4 2 3 2 9" xfId="33665"/>
    <cellStyle name="Percent 4 2 3 2 9 2" xfId="33666"/>
    <cellStyle name="Percent 4 2 3 2 9 3" xfId="33667"/>
    <cellStyle name="Percent 4 2 3 2 9 4" xfId="33668"/>
    <cellStyle name="Percent 4 2 3 3" xfId="33669"/>
    <cellStyle name="Percent 4 2 3 3 10" xfId="33670"/>
    <cellStyle name="Percent 4 2 3 3 2" xfId="33671"/>
    <cellStyle name="Percent 4 2 3 3 2 2" xfId="33672"/>
    <cellStyle name="Percent 4 2 3 3 2 2 2" xfId="33673"/>
    <cellStyle name="Percent 4 2 3 3 2 2 2 2" xfId="33674"/>
    <cellStyle name="Percent 4 2 3 3 2 2 2 3" xfId="33675"/>
    <cellStyle name="Percent 4 2 3 3 2 2 2 4" xfId="33676"/>
    <cellStyle name="Percent 4 2 3 3 2 2 3" xfId="33677"/>
    <cellStyle name="Percent 4 2 3 3 2 2 3 2" xfId="33678"/>
    <cellStyle name="Percent 4 2 3 3 2 2 3 3" xfId="33679"/>
    <cellStyle name="Percent 4 2 3 3 2 2 3 4" xfId="33680"/>
    <cellStyle name="Percent 4 2 3 3 2 2 4" xfId="33681"/>
    <cellStyle name="Percent 4 2 3 3 2 2 5" xfId="33682"/>
    <cellStyle name="Percent 4 2 3 3 2 2 6" xfId="33683"/>
    <cellStyle name="Percent 4 2 3 3 2 3" xfId="33684"/>
    <cellStyle name="Percent 4 2 3 3 2 3 2" xfId="33685"/>
    <cellStyle name="Percent 4 2 3 3 2 3 2 2" xfId="33686"/>
    <cellStyle name="Percent 4 2 3 3 2 3 2 3" xfId="33687"/>
    <cellStyle name="Percent 4 2 3 3 2 3 2 4" xfId="33688"/>
    <cellStyle name="Percent 4 2 3 3 2 3 3" xfId="33689"/>
    <cellStyle name="Percent 4 2 3 3 2 3 3 2" xfId="33690"/>
    <cellStyle name="Percent 4 2 3 3 2 3 3 3" xfId="33691"/>
    <cellStyle name="Percent 4 2 3 3 2 3 3 4" xfId="33692"/>
    <cellStyle name="Percent 4 2 3 3 2 3 4" xfId="33693"/>
    <cellStyle name="Percent 4 2 3 3 2 3 5" xfId="33694"/>
    <cellStyle name="Percent 4 2 3 3 2 3 6" xfId="33695"/>
    <cellStyle name="Percent 4 2 3 3 2 4" xfId="33696"/>
    <cellStyle name="Percent 4 2 3 3 2 4 2" xfId="33697"/>
    <cellStyle name="Percent 4 2 3 3 2 4 3" xfId="33698"/>
    <cellStyle name="Percent 4 2 3 3 2 4 4" xfId="33699"/>
    <cellStyle name="Percent 4 2 3 3 2 5" xfId="33700"/>
    <cellStyle name="Percent 4 2 3 3 2 5 2" xfId="33701"/>
    <cellStyle name="Percent 4 2 3 3 2 5 3" xfId="33702"/>
    <cellStyle name="Percent 4 2 3 3 2 5 4" xfId="33703"/>
    <cellStyle name="Percent 4 2 3 3 2 6" xfId="33704"/>
    <cellStyle name="Percent 4 2 3 3 2 7" xfId="33705"/>
    <cellStyle name="Percent 4 2 3 3 2 8" xfId="33706"/>
    <cellStyle name="Percent 4 2 3 3 3" xfId="33707"/>
    <cellStyle name="Percent 4 2 3 3 3 2" xfId="33708"/>
    <cellStyle name="Percent 4 2 3 3 3 2 2" xfId="33709"/>
    <cellStyle name="Percent 4 2 3 3 3 2 2 2" xfId="33710"/>
    <cellStyle name="Percent 4 2 3 3 3 2 2 3" xfId="33711"/>
    <cellStyle name="Percent 4 2 3 3 3 2 2 4" xfId="33712"/>
    <cellStyle name="Percent 4 2 3 3 3 2 3" xfId="33713"/>
    <cellStyle name="Percent 4 2 3 3 3 2 3 2" xfId="33714"/>
    <cellStyle name="Percent 4 2 3 3 3 2 3 3" xfId="33715"/>
    <cellStyle name="Percent 4 2 3 3 3 2 3 4" xfId="33716"/>
    <cellStyle name="Percent 4 2 3 3 3 2 4" xfId="33717"/>
    <cellStyle name="Percent 4 2 3 3 3 2 5" xfId="33718"/>
    <cellStyle name="Percent 4 2 3 3 3 2 6" xfId="33719"/>
    <cellStyle name="Percent 4 2 3 3 3 3" xfId="33720"/>
    <cellStyle name="Percent 4 2 3 3 3 3 2" xfId="33721"/>
    <cellStyle name="Percent 4 2 3 3 3 3 2 2" xfId="33722"/>
    <cellStyle name="Percent 4 2 3 3 3 3 2 3" xfId="33723"/>
    <cellStyle name="Percent 4 2 3 3 3 3 2 4" xfId="33724"/>
    <cellStyle name="Percent 4 2 3 3 3 3 3" xfId="33725"/>
    <cellStyle name="Percent 4 2 3 3 3 3 3 2" xfId="33726"/>
    <cellStyle name="Percent 4 2 3 3 3 3 3 3" xfId="33727"/>
    <cellStyle name="Percent 4 2 3 3 3 3 3 4" xfId="33728"/>
    <cellStyle name="Percent 4 2 3 3 3 3 4" xfId="33729"/>
    <cellStyle name="Percent 4 2 3 3 3 3 5" xfId="33730"/>
    <cellStyle name="Percent 4 2 3 3 3 3 6" xfId="33731"/>
    <cellStyle name="Percent 4 2 3 3 3 4" xfId="33732"/>
    <cellStyle name="Percent 4 2 3 3 3 4 2" xfId="33733"/>
    <cellStyle name="Percent 4 2 3 3 3 4 3" xfId="33734"/>
    <cellStyle name="Percent 4 2 3 3 3 4 4" xfId="33735"/>
    <cellStyle name="Percent 4 2 3 3 3 5" xfId="33736"/>
    <cellStyle name="Percent 4 2 3 3 3 5 2" xfId="33737"/>
    <cellStyle name="Percent 4 2 3 3 3 5 3" xfId="33738"/>
    <cellStyle name="Percent 4 2 3 3 3 5 4" xfId="33739"/>
    <cellStyle name="Percent 4 2 3 3 3 6" xfId="33740"/>
    <cellStyle name="Percent 4 2 3 3 3 7" xfId="33741"/>
    <cellStyle name="Percent 4 2 3 3 3 8" xfId="33742"/>
    <cellStyle name="Percent 4 2 3 3 4" xfId="33743"/>
    <cellStyle name="Percent 4 2 3 3 4 2" xfId="33744"/>
    <cellStyle name="Percent 4 2 3 3 4 2 2" xfId="33745"/>
    <cellStyle name="Percent 4 2 3 3 4 2 3" xfId="33746"/>
    <cellStyle name="Percent 4 2 3 3 4 2 4" xfId="33747"/>
    <cellStyle name="Percent 4 2 3 3 4 3" xfId="33748"/>
    <cellStyle name="Percent 4 2 3 3 4 3 2" xfId="33749"/>
    <cellStyle name="Percent 4 2 3 3 4 3 3" xfId="33750"/>
    <cellStyle name="Percent 4 2 3 3 4 3 4" xfId="33751"/>
    <cellStyle name="Percent 4 2 3 3 4 4" xfId="33752"/>
    <cellStyle name="Percent 4 2 3 3 4 5" xfId="33753"/>
    <cellStyle name="Percent 4 2 3 3 4 6" xfId="33754"/>
    <cellStyle name="Percent 4 2 3 3 5" xfId="33755"/>
    <cellStyle name="Percent 4 2 3 3 5 2" xfId="33756"/>
    <cellStyle name="Percent 4 2 3 3 5 2 2" xfId="33757"/>
    <cellStyle name="Percent 4 2 3 3 5 2 3" xfId="33758"/>
    <cellStyle name="Percent 4 2 3 3 5 2 4" xfId="33759"/>
    <cellStyle name="Percent 4 2 3 3 5 3" xfId="33760"/>
    <cellStyle name="Percent 4 2 3 3 5 3 2" xfId="33761"/>
    <cellStyle name="Percent 4 2 3 3 5 3 3" xfId="33762"/>
    <cellStyle name="Percent 4 2 3 3 5 3 4" xfId="33763"/>
    <cellStyle name="Percent 4 2 3 3 5 4" xfId="33764"/>
    <cellStyle name="Percent 4 2 3 3 5 5" xfId="33765"/>
    <cellStyle name="Percent 4 2 3 3 5 6" xfId="33766"/>
    <cellStyle name="Percent 4 2 3 3 6" xfId="33767"/>
    <cellStyle name="Percent 4 2 3 3 6 2" xfId="33768"/>
    <cellStyle name="Percent 4 2 3 3 6 3" xfId="33769"/>
    <cellStyle name="Percent 4 2 3 3 6 4" xfId="33770"/>
    <cellStyle name="Percent 4 2 3 3 7" xfId="33771"/>
    <cellStyle name="Percent 4 2 3 3 7 2" xfId="33772"/>
    <cellStyle name="Percent 4 2 3 3 7 3" xfId="33773"/>
    <cellStyle name="Percent 4 2 3 3 7 4" xfId="33774"/>
    <cellStyle name="Percent 4 2 3 3 8" xfId="33775"/>
    <cellStyle name="Percent 4 2 3 3 9" xfId="33776"/>
    <cellStyle name="Percent 4 2 3 4" xfId="33777"/>
    <cellStyle name="Percent 4 2 3 4 2" xfId="33778"/>
    <cellStyle name="Percent 4 2 3 4 2 2" xfId="33779"/>
    <cellStyle name="Percent 4 2 3 4 2 2 2" xfId="33780"/>
    <cellStyle name="Percent 4 2 3 4 2 2 3" xfId="33781"/>
    <cellStyle name="Percent 4 2 3 4 2 2 4" xfId="33782"/>
    <cellStyle name="Percent 4 2 3 4 2 3" xfId="33783"/>
    <cellStyle name="Percent 4 2 3 4 2 3 2" xfId="33784"/>
    <cellStyle name="Percent 4 2 3 4 2 3 3" xfId="33785"/>
    <cellStyle name="Percent 4 2 3 4 2 3 4" xfId="33786"/>
    <cellStyle name="Percent 4 2 3 4 2 4" xfId="33787"/>
    <cellStyle name="Percent 4 2 3 4 2 5" xfId="33788"/>
    <cellStyle name="Percent 4 2 3 4 2 6" xfId="33789"/>
    <cellStyle name="Percent 4 2 3 4 3" xfId="33790"/>
    <cellStyle name="Percent 4 2 3 4 3 2" xfId="33791"/>
    <cellStyle name="Percent 4 2 3 4 3 2 2" xfId="33792"/>
    <cellStyle name="Percent 4 2 3 4 3 2 3" xfId="33793"/>
    <cellStyle name="Percent 4 2 3 4 3 2 4" xfId="33794"/>
    <cellStyle name="Percent 4 2 3 4 3 3" xfId="33795"/>
    <cellStyle name="Percent 4 2 3 4 3 3 2" xfId="33796"/>
    <cellStyle name="Percent 4 2 3 4 3 3 3" xfId="33797"/>
    <cellStyle name="Percent 4 2 3 4 3 3 4" xfId="33798"/>
    <cellStyle name="Percent 4 2 3 4 3 4" xfId="33799"/>
    <cellStyle name="Percent 4 2 3 4 3 5" xfId="33800"/>
    <cellStyle name="Percent 4 2 3 4 3 6" xfId="33801"/>
    <cellStyle name="Percent 4 2 3 4 4" xfId="33802"/>
    <cellStyle name="Percent 4 2 3 4 4 2" xfId="33803"/>
    <cellStyle name="Percent 4 2 3 4 4 3" xfId="33804"/>
    <cellStyle name="Percent 4 2 3 4 4 4" xfId="33805"/>
    <cellStyle name="Percent 4 2 3 4 5" xfId="33806"/>
    <cellStyle name="Percent 4 2 3 4 5 2" xfId="33807"/>
    <cellStyle name="Percent 4 2 3 4 5 3" xfId="33808"/>
    <cellStyle name="Percent 4 2 3 4 5 4" xfId="33809"/>
    <cellStyle name="Percent 4 2 3 4 6" xfId="33810"/>
    <cellStyle name="Percent 4 2 3 4 7" xfId="33811"/>
    <cellStyle name="Percent 4 2 3 4 8" xfId="33812"/>
    <cellStyle name="Percent 4 2 3 5" xfId="33813"/>
    <cellStyle name="Percent 4 2 3 5 2" xfId="33814"/>
    <cellStyle name="Percent 4 2 3 5 2 2" xfId="33815"/>
    <cellStyle name="Percent 4 2 3 5 2 2 2" xfId="33816"/>
    <cellStyle name="Percent 4 2 3 5 2 2 3" xfId="33817"/>
    <cellStyle name="Percent 4 2 3 5 2 2 4" xfId="33818"/>
    <cellStyle name="Percent 4 2 3 5 2 3" xfId="33819"/>
    <cellStyle name="Percent 4 2 3 5 2 3 2" xfId="33820"/>
    <cellStyle name="Percent 4 2 3 5 2 3 3" xfId="33821"/>
    <cellStyle name="Percent 4 2 3 5 2 3 4" xfId="33822"/>
    <cellStyle name="Percent 4 2 3 5 2 4" xfId="33823"/>
    <cellStyle name="Percent 4 2 3 5 2 5" xfId="33824"/>
    <cellStyle name="Percent 4 2 3 5 2 6" xfId="33825"/>
    <cellStyle name="Percent 4 2 3 5 3" xfId="33826"/>
    <cellStyle name="Percent 4 2 3 5 3 2" xfId="33827"/>
    <cellStyle name="Percent 4 2 3 5 3 2 2" xfId="33828"/>
    <cellStyle name="Percent 4 2 3 5 3 2 3" xfId="33829"/>
    <cellStyle name="Percent 4 2 3 5 3 2 4" xfId="33830"/>
    <cellStyle name="Percent 4 2 3 5 3 3" xfId="33831"/>
    <cellStyle name="Percent 4 2 3 5 3 3 2" xfId="33832"/>
    <cellStyle name="Percent 4 2 3 5 3 3 3" xfId="33833"/>
    <cellStyle name="Percent 4 2 3 5 3 3 4" xfId="33834"/>
    <cellStyle name="Percent 4 2 3 5 3 4" xfId="33835"/>
    <cellStyle name="Percent 4 2 3 5 3 5" xfId="33836"/>
    <cellStyle name="Percent 4 2 3 5 3 6" xfId="33837"/>
    <cellStyle name="Percent 4 2 3 5 4" xfId="33838"/>
    <cellStyle name="Percent 4 2 3 5 4 2" xfId="33839"/>
    <cellStyle name="Percent 4 2 3 5 4 3" xfId="33840"/>
    <cellStyle name="Percent 4 2 3 5 4 4" xfId="33841"/>
    <cellStyle name="Percent 4 2 3 5 5" xfId="33842"/>
    <cellStyle name="Percent 4 2 3 5 5 2" xfId="33843"/>
    <cellStyle name="Percent 4 2 3 5 5 3" xfId="33844"/>
    <cellStyle name="Percent 4 2 3 5 5 4" xfId="33845"/>
    <cellStyle name="Percent 4 2 3 5 6" xfId="33846"/>
    <cellStyle name="Percent 4 2 3 5 7" xfId="33847"/>
    <cellStyle name="Percent 4 2 3 5 8" xfId="33848"/>
    <cellStyle name="Percent 4 2 3 6" xfId="33849"/>
    <cellStyle name="Percent 4 2 3 6 2" xfId="33850"/>
    <cellStyle name="Percent 4 2 3 6 2 2" xfId="33851"/>
    <cellStyle name="Percent 4 2 3 6 2 2 2" xfId="33852"/>
    <cellStyle name="Percent 4 2 3 6 2 2 3" xfId="33853"/>
    <cellStyle name="Percent 4 2 3 6 2 2 4" xfId="33854"/>
    <cellStyle name="Percent 4 2 3 6 2 3" xfId="33855"/>
    <cellStyle name="Percent 4 2 3 6 2 3 2" xfId="33856"/>
    <cellStyle name="Percent 4 2 3 6 2 3 3" xfId="33857"/>
    <cellStyle name="Percent 4 2 3 6 2 3 4" xfId="33858"/>
    <cellStyle name="Percent 4 2 3 6 2 4" xfId="33859"/>
    <cellStyle name="Percent 4 2 3 6 2 5" xfId="33860"/>
    <cellStyle name="Percent 4 2 3 6 2 6" xfId="33861"/>
    <cellStyle name="Percent 4 2 3 6 3" xfId="33862"/>
    <cellStyle name="Percent 4 2 3 6 3 2" xfId="33863"/>
    <cellStyle name="Percent 4 2 3 6 3 2 2" xfId="33864"/>
    <cellStyle name="Percent 4 2 3 6 3 2 3" xfId="33865"/>
    <cellStyle name="Percent 4 2 3 6 3 2 4" xfId="33866"/>
    <cellStyle name="Percent 4 2 3 6 3 3" xfId="33867"/>
    <cellStyle name="Percent 4 2 3 6 3 3 2" xfId="33868"/>
    <cellStyle name="Percent 4 2 3 6 3 3 3" xfId="33869"/>
    <cellStyle name="Percent 4 2 3 6 3 3 4" xfId="33870"/>
    <cellStyle name="Percent 4 2 3 6 3 4" xfId="33871"/>
    <cellStyle name="Percent 4 2 3 6 3 5" xfId="33872"/>
    <cellStyle name="Percent 4 2 3 6 3 6" xfId="33873"/>
    <cellStyle name="Percent 4 2 3 6 4" xfId="33874"/>
    <cellStyle name="Percent 4 2 3 6 4 2" xfId="33875"/>
    <cellStyle name="Percent 4 2 3 6 4 3" xfId="33876"/>
    <cellStyle name="Percent 4 2 3 6 4 4" xfId="33877"/>
    <cellStyle name="Percent 4 2 3 6 5" xfId="33878"/>
    <cellStyle name="Percent 4 2 3 6 5 2" xfId="33879"/>
    <cellStyle name="Percent 4 2 3 6 5 3" xfId="33880"/>
    <cellStyle name="Percent 4 2 3 6 5 4" xfId="33881"/>
    <cellStyle name="Percent 4 2 3 6 6" xfId="33882"/>
    <cellStyle name="Percent 4 2 3 6 7" xfId="33883"/>
    <cellStyle name="Percent 4 2 3 6 8" xfId="33884"/>
    <cellStyle name="Percent 4 2 3 7" xfId="33885"/>
    <cellStyle name="Percent 4 2 3 7 2" xfId="33886"/>
    <cellStyle name="Percent 4 2 3 7 2 2" xfId="33887"/>
    <cellStyle name="Percent 4 2 3 7 2 3" xfId="33888"/>
    <cellStyle name="Percent 4 2 3 7 2 4" xfId="33889"/>
    <cellStyle name="Percent 4 2 3 7 3" xfId="33890"/>
    <cellStyle name="Percent 4 2 3 7 3 2" xfId="33891"/>
    <cellStyle name="Percent 4 2 3 7 3 3" xfId="33892"/>
    <cellStyle name="Percent 4 2 3 7 3 4" xfId="33893"/>
    <cellStyle name="Percent 4 2 3 7 4" xfId="33894"/>
    <cellStyle name="Percent 4 2 3 7 5" xfId="33895"/>
    <cellStyle name="Percent 4 2 3 7 6" xfId="33896"/>
    <cellStyle name="Percent 4 2 3 8" xfId="33897"/>
    <cellStyle name="Percent 4 2 3 8 2" xfId="33898"/>
    <cellStyle name="Percent 4 2 3 8 2 2" xfId="33899"/>
    <cellStyle name="Percent 4 2 3 8 2 3" xfId="33900"/>
    <cellStyle name="Percent 4 2 3 8 2 4" xfId="33901"/>
    <cellStyle name="Percent 4 2 3 8 3" xfId="33902"/>
    <cellStyle name="Percent 4 2 3 8 3 2" xfId="33903"/>
    <cellStyle name="Percent 4 2 3 8 3 3" xfId="33904"/>
    <cellStyle name="Percent 4 2 3 8 3 4" xfId="33905"/>
    <cellStyle name="Percent 4 2 3 8 4" xfId="33906"/>
    <cellStyle name="Percent 4 2 3 8 5" xfId="33907"/>
    <cellStyle name="Percent 4 2 3 8 6" xfId="33908"/>
    <cellStyle name="Percent 4 2 3 9" xfId="33909"/>
    <cellStyle name="Percent 4 2 3 9 2" xfId="33910"/>
    <cellStyle name="Percent 4 2 3 9 3" xfId="33911"/>
    <cellStyle name="Percent 4 2 3 9 4" xfId="33912"/>
    <cellStyle name="Percent 4 2 4" xfId="33913"/>
    <cellStyle name="Percent 4 2 4 10" xfId="33914"/>
    <cellStyle name="Percent 4 2 4 11" xfId="33915"/>
    <cellStyle name="Percent 4 2 4 12" xfId="33916"/>
    <cellStyle name="Percent 4 2 4 2" xfId="33917"/>
    <cellStyle name="Percent 4 2 4 2 10" xfId="33918"/>
    <cellStyle name="Percent 4 2 4 2 2" xfId="33919"/>
    <cellStyle name="Percent 4 2 4 2 2 2" xfId="33920"/>
    <cellStyle name="Percent 4 2 4 2 2 2 2" xfId="33921"/>
    <cellStyle name="Percent 4 2 4 2 2 2 2 2" xfId="33922"/>
    <cellStyle name="Percent 4 2 4 2 2 2 2 3" xfId="33923"/>
    <cellStyle name="Percent 4 2 4 2 2 2 2 4" xfId="33924"/>
    <cellStyle name="Percent 4 2 4 2 2 2 3" xfId="33925"/>
    <cellStyle name="Percent 4 2 4 2 2 2 3 2" xfId="33926"/>
    <cellStyle name="Percent 4 2 4 2 2 2 3 3" xfId="33927"/>
    <cellStyle name="Percent 4 2 4 2 2 2 3 4" xfId="33928"/>
    <cellStyle name="Percent 4 2 4 2 2 2 4" xfId="33929"/>
    <cellStyle name="Percent 4 2 4 2 2 2 5" xfId="33930"/>
    <cellStyle name="Percent 4 2 4 2 2 2 6" xfId="33931"/>
    <cellStyle name="Percent 4 2 4 2 2 3" xfId="33932"/>
    <cellStyle name="Percent 4 2 4 2 2 3 2" xfId="33933"/>
    <cellStyle name="Percent 4 2 4 2 2 3 2 2" xfId="33934"/>
    <cellStyle name="Percent 4 2 4 2 2 3 2 3" xfId="33935"/>
    <cellStyle name="Percent 4 2 4 2 2 3 2 4" xfId="33936"/>
    <cellStyle name="Percent 4 2 4 2 2 3 3" xfId="33937"/>
    <cellStyle name="Percent 4 2 4 2 2 3 3 2" xfId="33938"/>
    <cellStyle name="Percent 4 2 4 2 2 3 3 3" xfId="33939"/>
    <cellStyle name="Percent 4 2 4 2 2 3 3 4" xfId="33940"/>
    <cellStyle name="Percent 4 2 4 2 2 3 4" xfId="33941"/>
    <cellStyle name="Percent 4 2 4 2 2 3 5" xfId="33942"/>
    <cellStyle name="Percent 4 2 4 2 2 3 6" xfId="33943"/>
    <cellStyle name="Percent 4 2 4 2 2 4" xfId="33944"/>
    <cellStyle name="Percent 4 2 4 2 2 4 2" xfId="33945"/>
    <cellStyle name="Percent 4 2 4 2 2 4 3" xfId="33946"/>
    <cellStyle name="Percent 4 2 4 2 2 4 4" xfId="33947"/>
    <cellStyle name="Percent 4 2 4 2 2 5" xfId="33948"/>
    <cellStyle name="Percent 4 2 4 2 2 5 2" xfId="33949"/>
    <cellStyle name="Percent 4 2 4 2 2 5 3" xfId="33950"/>
    <cellStyle name="Percent 4 2 4 2 2 5 4" xfId="33951"/>
    <cellStyle name="Percent 4 2 4 2 2 6" xfId="33952"/>
    <cellStyle name="Percent 4 2 4 2 2 7" xfId="33953"/>
    <cellStyle name="Percent 4 2 4 2 2 8" xfId="33954"/>
    <cellStyle name="Percent 4 2 4 2 3" xfId="33955"/>
    <cellStyle name="Percent 4 2 4 2 3 2" xfId="33956"/>
    <cellStyle name="Percent 4 2 4 2 3 2 2" xfId="33957"/>
    <cellStyle name="Percent 4 2 4 2 3 2 2 2" xfId="33958"/>
    <cellStyle name="Percent 4 2 4 2 3 2 2 3" xfId="33959"/>
    <cellStyle name="Percent 4 2 4 2 3 2 2 4" xfId="33960"/>
    <cellStyle name="Percent 4 2 4 2 3 2 3" xfId="33961"/>
    <cellStyle name="Percent 4 2 4 2 3 2 3 2" xfId="33962"/>
    <cellStyle name="Percent 4 2 4 2 3 2 3 3" xfId="33963"/>
    <cellStyle name="Percent 4 2 4 2 3 2 3 4" xfId="33964"/>
    <cellStyle name="Percent 4 2 4 2 3 2 4" xfId="33965"/>
    <cellStyle name="Percent 4 2 4 2 3 2 5" xfId="33966"/>
    <cellStyle name="Percent 4 2 4 2 3 2 6" xfId="33967"/>
    <cellStyle name="Percent 4 2 4 2 3 3" xfId="33968"/>
    <cellStyle name="Percent 4 2 4 2 3 3 2" xfId="33969"/>
    <cellStyle name="Percent 4 2 4 2 3 3 2 2" xfId="33970"/>
    <cellStyle name="Percent 4 2 4 2 3 3 2 3" xfId="33971"/>
    <cellStyle name="Percent 4 2 4 2 3 3 2 4" xfId="33972"/>
    <cellStyle name="Percent 4 2 4 2 3 3 3" xfId="33973"/>
    <cellStyle name="Percent 4 2 4 2 3 3 3 2" xfId="33974"/>
    <cellStyle name="Percent 4 2 4 2 3 3 3 3" xfId="33975"/>
    <cellStyle name="Percent 4 2 4 2 3 3 3 4" xfId="33976"/>
    <cellStyle name="Percent 4 2 4 2 3 3 4" xfId="33977"/>
    <cellStyle name="Percent 4 2 4 2 3 3 5" xfId="33978"/>
    <cellStyle name="Percent 4 2 4 2 3 3 6" xfId="33979"/>
    <cellStyle name="Percent 4 2 4 2 3 4" xfId="33980"/>
    <cellStyle name="Percent 4 2 4 2 3 4 2" xfId="33981"/>
    <cellStyle name="Percent 4 2 4 2 3 4 3" xfId="33982"/>
    <cellStyle name="Percent 4 2 4 2 3 4 4" xfId="33983"/>
    <cellStyle name="Percent 4 2 4 2 3 5" xfId="33984"/>
    <cellStyle name="Percent 4 2 4 2 3 5 2" xfId="33985"/>
    <cellStyle name="Percent 4 2 4 2 3 5 3" xfId="33986"/>
    <cellStyle name="Percent 4 2 4 2 3 5 4" xfId="33987"/>
    <cellStyle name="Percent 4 2 4 2 3 6" xfId="33988"/>
    <cellStyle name="Percent 4 2 4 2 3 7" xfId="33989"/>
    <cellStyle name="Percent 4 2 4 2 3 8" xfId="33990"/>
    <cellStyle name="Percent 4 2 4 2 4" xfId="33991"/>
    <cellStyle name="Percent 4 2 4 2 4 2" xfId="33992"/>
    <cellStyle name="Percent 4 2 4 2 4 2 2" xfId="33993"/>
    <cellStyle name="Percent 4 2 4 2 4 2 3" xfId="33994"/>
    <cellStyle name="Percent 4 2 4 2 4 2 4" xfId="33995"/>
    <cellStyle name="Percent 4 2 4 2 4 3" xfId="33996"/>
    <cellStyle name="Percent 4 2 4 2 4 3 2" xfId="33997"/>
    <cellStyle name="Percent 4 2 4 2 4 3 3" xfId="33998"/>
    <cellStyle name="Percent 4 2 4 2 4 3 4" xfId="33999"/>
    <cellStyle name="Percent 4 2 4 2 4 4" xfId="34000"/>
    <cellStyle name="Percent 4 2 4 2 4 5" xfId="34001"/>
    <cellStyle name="Percent 4 2 4 2 4 6" xfId="34002"/>
    <cellStyle name="Percent 4 2 4 2 5" xfId="34003"/>
    <cellStyle name="Percent 4 2 4 2 5 2" xfId="34004"/>
    <cellStyle name="Percent 4 2 4 2 5 2 2" xfId="34005"/>
    <cellStyle name="Percent 4 2 4 2 5 2 3" xfId="34006"/>
    <cellStyle name="Percent 4 2 4 2 5 2 4" xfId="34007"/>
    <cellStyle name="Percent 4 2 4 2 5 3" xfId="34008"/>
    <cellStyle name="Percent 4 2 4 2 5 3 2" xfId="34009"/>
    <cellStyle name="Percent 4 2 4 2 5 3 3" xfId="34010"/>
    <cellStyle name="Percent 4 2 4 2 5 3 4" xfId="34011"/>
    <cellStyle name="Percent 4 2 4 2 5 4" xfId="34012"/>
    <cellStyle name="Percent 4 2 4 2 5 5" xfId="34013"/>
    <cellStyle name="Percent 4 2 4 2 5 6" xfId="34014"/>
    <cellStyle name="Percent 4 2 4 2 6" xfId="34015"/>
    <cellStyle name="Percent 4 2 4 2 6 2" xfId="34016"/>
    <cellStyle name="Percent 4 2 4 2 6 3" xfId="34017"/>
    <cellStyle name="Percent 4 2 4 2 6 4" xfId="34018"/>
    <cellStyle name="Percent 4 2 4 2 7" xfId="34019"/>
    <cellStyle name="Percent 4 2 4 2 7 2" xfId="34020"/>
    <cellStyle name="Percent 4 2 4 2 7 3" xfId="34021"/>
    <cellStyle name="Percent 4 2 4 2 7 4" xfId="34022"/>
    <cellStyle name="Percent 4 2 4 2 8" xfId="34023"/>
    <cellStyle name="Percent 4 2 4 2 9" xfId="34024"/>
    <cellStyle name="Percent 4 2 4 3" xfId="34025"/>
    <cellStyle name="Percent 4 2 4 3 2" xfId="34026"/>
    <cellStyle name="Percent 4 2 4 3 2 2" xfId="34027"/>
    <cellStyle name="Percent 4 2 4 3 2 2 2" xfId="34028"/>
    <cellStyle name="Percent 4 2 4 3 2 2 3" xfId="34029"/>
    <cellStyle name="Percent 4 2 4 3 2 2 4" xfId="34030"/>
    <cellStyle name="Percent 4 2 4 3 2 3" xfId="34031"/>
    <cellStyle name="Percent 4 2 4 3 2 3 2" xfId="34032"/>
    <cellStyle name="Percent 4 2 4 3 2 3 3" xfId="34033"/>
    <cellStyle name="Percent 4 2 4 3 2 3 4" xfId="34034"/>
    <cellStyle name="Percent 4 2 4 3 2 4" xfId="34035"/>
    <cellStyle name="Percent 4 2 4 3 2 5" xfId="34036"/>
    <cellStyle name="Percent 4 2 4 3 2 6" xfId="34037"/>
    <cellStyle name="Percent 4 2 4 3 3" xfId="34038"/>
    <cellStyle name="Percent 4 2 4 3 3 2" xfId="34039"/>
    <cellStyle name="Percent 4 2 4 3 3 2 2" xfId="34040"/>
    <cellStyle name="Percent 4 2 4 3 3 2 3" xfId="34041"/>
    <cellStyle name="Percent 4 2 4 3 3 2 4" xfId="34042"/>
    <cellStyle name="Percent 4 2 4 3 3 3" xfId="34043"/>
    <cellStyle name="Percent 4 2 4 3 3 3 2" xfId="34044"/>
    <cellStyle name="Percent 4 2 4 3 3 3 3" xfId="34045"/>
    <cellStyle name="Percent 4 2 4 3 3 3 4" xfId="34046"/>
    <cellStyle name="Percent 4 2 4 3 3 4" xfId="34047"/>
    <cellStyle name="Percent 4 2 4 3 3 5" xfId="34048"/>
    <cellStyle name="Percent 4 2 4 3 3 6" xfId="34049"/>
    <cellStyle name="Percent 4 2 4 3 4" xfId="34050"/>
    <cellStyle name="Percent 4 2 4 3 4 2" xfId="34051"/>
    <cellStyle name="Percent 4 2 4 3 4 3" xfId="34052"/>
    <cellStyle name="Percent 4 2 4 3 4 4" xfId="34053"/>
    <cellStyle name="Percent 4 2 4 3 5" xfId="34054"/>
    <cellStyle name="Percent 4 2 4 3 5 2" xfId="34055"/>
    <cellStyle name="Percent 4 2 4 3 5 3" xfId="34056"/>
    <cellStyle name="Percent 4 2 4 3 5 4" xfId="34057"/>
    <cellStyle name="Percent 4 2 4 3 6" xfId="34058"/>
    <cellStyle name="Percent 4 2 4 3 7" xfId="34059"/>
    <cellStyle name="Percent 4 2 4 3 8" xfId="34060"/>
    <cellStyle name="Percent 4 2 4 4" xfId="34061"/>
    <cellStyle name="Percent 4 2 4 4 2" xfId="34062"/>
    <cellStyle name="Percent 4 2 4 4 2 2" xfId="34063"/>
    <cellStyle name="Percent 4 2 4 4 2 2 2" xfId="34064"/>
    <cellStyle name="Percent 4 2 4 4 2 2 3" xfId="34065"/>
    <cellStyle name="Percent 4 2 4 4 2 2 4" xfId="34066"/>
    <cellStyle name="Percent 4 2 4 4 2 3" xfId="34067"/>
    <cellStyle name="Percent 4 2 4 4 2 3 2" xfId="34068"/>
    <cellStyle name="Percent 4 2 4 4 2 3 3" xfId="34069"/>
    <cellStyle name="Percent 4 2 4 4 2 3 4" xfId="34070"/>
    <cellStyle name="Percent 4 2 4 4 2 4" xfId="34071"/>
    <cellStyle name="Percent 4 2 4 4 2 5" xfId="34072"/>
    <cellStyle name="Percent 4 2 4 4 2 6" xfId="34073"/>
    <cellStyle name="Percent 4 2 4 4 3" xfId="34074"/>
    <cellStyle name="Percent 4 2 4 4 3 2" xfId="34075"/>
    <cellStyle name="Percent 4 2 4 4 3 2 2" xfId="34076"/>
    <cellStyle name="Percent 4 2 4 4 3 2 3" xfId="34077"/>
    <cellStyle name="Percent 4 2 4 4 3 2 4" xfId="34078"/>
    <cellStyle name="Percent 4 2 4 4 3 3" xfId="34079"/>
    <cellStyle name="Percent 4 2 4 4 3 3 2" xfId="34080"/>
    <cellStyle name="Percent 4 2 4 4 3 3 3" xfId="34081"/>
    <cellStyle name="Percent 4 2 4 4 3 3 4" xfId="34082"/>
    <cellStyle name="Percent 4 2 4 4 3 4" xfId="34083"/>
    <cellStyle name="Percent 4 2 4 4 3 5" xfId="34084"/>
    <cellStyle name="Percent 4 2 4 4 3 6" xfId="34085"/>
    <cellStyle name="Percent 4 2 4 4 4" xfId="34086"/>
    <cellStyle name="Percent 4 2 4 4 4 2" xfId="34087"/>
    <cellStyle name="Percent 4 2 4 4 4 3" xfId="34088"/>
    <cellStyle name="Percent 4 2 4 4 4 4" xfId="34089"/>
    <cellStyle name="Percent 4 2 4 4 5" xfId="34090"/>
    <cellStyle name="Percent 4 2 4 4 5 2" xfId="34091"/>
    <cellStyle name="Percent 4 2 4 4 5 3" xfId="34092"/>
    <cellStyle name="Percent 4 2 4 4 5 4" xfId="34093"/>
    <cellStyle name="Percent 4 2 4 4 6" xfId="34094"/>
    <cellStyle name="Percent 4 2 4 4 7" xfId="34095"/>
    <cellStyle name="Percent 4 2 4 4 8" xfId="34096"/>
    <cellStyle name="Percent 4 2 4 5" xfId="34097"/>
    <cellStyle name="Percent 4 2 4 5 2" xfId="34098"/>
    <cellStyle name="Percent 4 2 4 5 2 2" xfId="34099"/>
    <cellStyle name="Percent 4 2 4 5 2 2 2" xfId="34100"/>
    <cellStyle name="Percent 4 2 4 5 2 2 3" xfId="34101"/>
    <cellStyle name="Percent 4 2 4 5 2 2 4" xfId="34102"/>
    <cellStyle name="Percent 4 2 4 5 2 3" xfId="34103"/>
    <cellStyle name="Percent 4 2 4 5 2 3 2" xfId="34104"/>
    <cellStyle name="Percent 4 2 4 5 2 3 3" xfId="34105"/>
    <cellStyle name="Percent 4 2 4 5 2 3 4" xfId="34106"/>
    <cellStyle name="Percent 4 2 4 5 2 4" xfId="34107"/>
    <cellStyle name="Percent 4 2 4 5 2 5" xfId="34108"/>
    <cellStyle name="Percent 4 2 4 5 2 6" xfId="34109"/>
    <cellStyle name="Percent 4 2 4 5 3" xfId="34110"/>
    <cellStyle name="Percent 4 2 4 5 3 2" xfId="34111"/>
    <cellStyle name="Percent 4 2 4 5 3 2 2" xfId="34112"/>
    <cellStyle name="Percent 4 2 4 5 3 2 3" xfId="34113"/>
    <cellStyle name="Percent 4 2 4 5 3 2 4" xfId="34114"/>
    <cellStyle name="Percent 4 2 4 5 3 3" xfId="34115"/>
    <cellStyle name="Percent 4 2 4 5 3 3 2" xfId="34116"/>
    <cellStyle name="Percent 4 2 4 5 3 3 3" xfId="34117"/>
    <cellStyle name="Percent 4 2 4 5 3 3 4" xfId="34118"/>
    <cellStyle name="Percent 4 2 4 5 3 4" xfId="34119"/>
    <cellStyle name="Percent 4 2 4 5 3 5" xfId="34120"/>
    <cellStyle name="Percent 4 2 4 5 3 6" xfId="34121"/>
    <cellStyle name="Percent 4 2 4 5 4" xfId="34122"/>
    <cellStyle name="Percent 4 2 4 5 4 2" xfId="34123"/>
    <cellStyle name="Percent 4 2 4 5 4 3" xfId="34124"/>
    <cellStyle name="Percent 4 2 4 5 4 4" xfId="34125"/>
    <cellStyle name="Percent 4 2 4 5 5" xfId="34126"/>
    <cellStyle name="Percent 4 2 4 5 5 2" xfId="34127"/>
    <cellStyle name="Percent 4 2 4 5 5 3" xfId="34128"/>
    <cellStyle name="Percent 4 2 4 5 5 4" xfId="34129"/>
    <cellStyle name="Percent 4 2 4 5 6" xfId="34130"/>
    <cellStyle name="Percent 4 2 4 5 7" xfId="34131"/>
    <cellStyle name="Percent 4 2 4 5 8" xfId="34132"/>
    <cellStyle name="Percent 4 2 4 6" xfId="34133"/>
    <cellStyle name="Percent 4 2 4 6 2" xfId="34134"/>
    <cellStyle name="Percent 4 2 4 6 2 2" xfId="34135"/>
    <cellStyle name="Percent 4 2 4 6 2 3" xfId="34136"/>
    <cellStyle name="Percent 4 2 4 6 2 4" xfId="34137"/>
    <cellStyle name="Percent 4 2 4 6 3" xfId="34138"/>
    <cellStyle name="Percent 4 2 4 6 3 2" xfId="34139"/>
    <cellStyle name="Percent 4 2 4 6 3 3" xfId="34140"/>
    <cellStyle name="Percent 4 2 4 6 3 4" xfId="34141"/>
    <cellStyle name="Percent 4 2 4 6 4" xfId="34142"/>
    <cellStyle name="Percent 4 2 4 6 5" xfId="34143"/>
    <cellStyle name="Percent 4 2 4 6 6" xfId="34144"/>
    <cellStyle name="Percent 4 2 4 7" xfId="34145"/>
    <cellStyle name="Percent 4 2 4 7 2" xfId="34146"/>
    <cellStyle name="Percent 4 2 4 7 2 2" xfId="34147"/>
    <cellStyle name="Percent 4 2 4 7 2 3" xfId="34148"/>
    <cellStyle name="Percent 4 2 4 7 2 4" xfId="34149"/>
    <cellStyle name="Percent 4 2 4 7 3" xfId="34150"/>
    <cellStyle name="Percent 4 2 4 7 3 2" xfId="34151"/>
    <cellStyle name="Percent 4 2 4 7 3 3" xfId="34152"/>
    <cellStyle name="Percent 4 2 4 7 3 4" xfId="34153"/>
    <cellStyle name="Percent 4 2 4 7 4" xfId="34154"/>
    <cellStyle name="Percent 4 2 4 7 5" xfId="34155"/>
    <cellStyle name="Percent 4 2 4 7 6" xfId="34156"/>
    <cellStyle name="Percent 4 2 4 8" xfId="34157"/>
    <cellStyle name="Percent 4 2 4 8 2" xfId="34158"/>
    <cellStyle name="Percent 4 2 4 8 3" xfId="34159"/>
    <cellStyle name="Percent 4 2 4 8 4" xfId="34160"/>
    <cellStyle name="Percent 4 2 4 9" xfId="34161"/>
    <cellStyle name="Percent 4 2 4 9 2" xfId="34162"/>
    <cellStyle name="Percent 4 2 4 9 3" xfId="34163"/>
    <cellStyle name="Percent 4 2 4 9 4" xfId="34164"/>
    <cellStyle name="Percent 4 2 5" xfId="34165"/>
    <cellStyle name="Percent 4 2 5 10" xfId="34166"/>
    <cellStyle name="Percent 4 2 5 2" xfId="34167"/>
    <cellStyle name="Percent 4 2 5 2 2" xfId="34168"/>
    <cellStyle name="Percent 4 2 5 2 2 2" xfId="34169"/>
    <cellStyle name="Percent 4 2 5 2 2 2 2" xfId="34170"/>
    <cellStyle name="Percent 4 2 5 2 2 2 3" xfId="34171"/>
    <cellStyle name="Percent 4 2 5 2 2 2 4" xfId="34172"/>
    <cellStyle name="Percent 4 2 5 2 2 3" xfId="34173"/>
    <cellStyle name="Percent 4 2 5 2 2 3 2" xfId="34174"/>
    <cellStyle name="Percent 4 2 5 2 2 3 3" xfId="34175"/>
    <cellStyle name="Percent 4 2 5 2 2 3 4" xfId="34176"/>
    <cellStyle name="Percent 4 2 5 2 2 4" xfId="34177"/>
    <cellStyle name="Percent 4 2 5 2 2 5" xfId="34178"/>
    <cellStyle name="Percent 4 2 5 2 2 6" xfId="34179"/>
    <cellStyle name="Percent 4 2 5 2 3" xfId="34180"/>
    <cellStyle name="Percent 4 2 5 2 3 2" xfId="34181"/>
    <cellStyle name="Percent 4 2 5 2 3 2 2" xfId="34182"/>
    <cellStyle name="Percent 4 2 5 2 3 2 3" xfId="34183"/>
    <cellStyle name="Percent 4 2 5 2 3 2 4" xfId="34184"/>
    <cellStyle name="Percent 4 2 5 2 3 3" xfId="34185"/>
    <cellStyle name="Percent 4 2 5 2 3 3 2" xfId="34186"/>
    <cellStyle name="Percent 4 2 5 2 3 3 3" xfId="34187"/>
    <cellStyle name="Percent 4 2 5 2 3 3 4" xfId="34188"/>
    <cellStyle name="Percent 4 2 5 2 3 4" xfId="34189"/>
    <cellStyle name="Percent 4 2 5 2 3 5" xfId="34190"/>
    <cellStyle name="Percent 4 2 5 2 3 6" xfId="34191"/>
    <cellStyle name="Percent 4 2 5 2 4" xfId="34192"/>
    <cellStyle name="Percent 4 2 5 2 4 2" xfId="34193"/>
    <cellStyle name="Percent 4 2 5 2 4 3" xfId="34194"/>
    <cellStyle name="Percent 4 2 5 2 4 4" xfId="34195"/>
    <cellStyle name="Percent 4 2 5 2 5" xfId="34196"/>
    <cellStyle name="Percent 4 2 5 2 5 2" xfId="34197"/>
    <cellStyle name="Percent 4 2 5 2 5 3" xfId="34198"/>
    <cellStyle name="Percent 4 2 5 2 5 4" xfId="34199"/>
    <cellStyle name="Percent 4 2 5 2 6" xfId="34200"/>
    <cellStyle name="Percent 4 2 5 2 7" xfId="34201"/>
    <cellStyle name="Percent 4 2 5 2 8" xfId="34202"/>
    <cellStyle name="Percent 4 2 5 3" xfId="34203"/>
    <cellStyle name="Percent 4 2 5 3 2" xfId="34204"/>
    <cellStyle name="Percent 4 2 5 3 2 2" xfId="34205"/>
    <cellStyle name="Percent 4 2 5 3 2 2 2" xfId="34206"/>
    <cellStyle name="Percent 4 2 5 3 2 2 3" xfId="34207"/>
    <cellStyle name="Percent 4 2 5 3 2 2 4" xfId="34208"/>
    <cellStyle name="Percent 4 2 5 3 2 3" xfId="34209"/>
    <cellStyle name="Percent 4 2 5 3 2 3 2" xfId="34210"/>
    <cellStyle name="Percent 4 2 5 3 2 3 3" xfId="34211"/>
    <cellStyle name="Percent 4 2 5 3 2 3 4" xfId="34212"/>
    <cellStyle name="Percent 4 2 5 3 2 4" xfId="34213"/>
    <cellStyle name="Percent 4 2 5 3 2 5" xfId="34214"/>
    <cellStyle name="Percent 4 2 5 3 2 6" xfId="34215"/>
    <cellStyle name="Percent 4 2 5 3 3" xfId="34216"/>
    <cellStyle name="Percent 4 2 5 3 3 2" xfId="34217"/>
    <cellStyle name="Percent 4 2 5 3 3 2 2" xfId="34218"/>
    <cellStyle name="Percent 4 2 5 3 3 2 3" xfId="34219"/>
    <cellStyle name="Percent 4 2 5 3 3 2 4" xfId="34220"/>
    <cellStyle name="Percent 4 2 5 3 3 3" xfId="34221"/>
    <cellStyle name="Percent 4 2 5 3 3 3 2" xfId="34222"/>
    <cellStyle name="Percent 4 2 5 3 3 3 3" xfId="34223"/>
    <cellStyle name="Percent 4 2 5 3 3 3 4" xfId="34224"/>
    <cellStyle name="Percent 4 2 5 3 3 4" xfId="34225"/>
    <cellStyle name="Percent 4 2 5 3 3 5" xfId="34226"/>
    <cellStyle name="Percent 4 2 5 3 3 6" xfId="34227"/>
    <cellStyle name="Percent 4 2 5 3 4" xfId="34228"/>
    <cellStyle name="Percent 4 2 5 3 4 2" xfId="34229"/>
    <cellStyle name="Percent 4 2 5 3 4 3" xfId="34230"/>
    <cellStyle name="Percent 4 2 5 3 4 4" xfId="34231"/>
    <cellStyle name="Percent 4 2 5 3 5" xfId="34232"/>
    <cellStyle name="Percent 4 2 5 3 5 2" xfId="34233"/>
    <cellStyle name="Percent 4 2 5 3 5 3" xfId="34234"/>
    <cellStyle name="Percent 4 2 5 3 5 4" xfId="34235"/>
    <cellStyle name="Percent 4 2 5 3 6" xfId="34236"/>
    <cellStyle name="Percent 4 2 5 3 7" xfId="34237"/>
    <cellStyle name="Percent 4 2 5 3 8" xfId="34238"/>
    <cellStyle name="Percent 4 2 5 4" xfId="34239"/>
    <cellStyle name="Percent 4 2 5 4 2" xfId="34240"/>
    <cellStyle name="Percent 4 2 5 4 2 2" xfId="34241"/>
    <cellStyle name="Percent 4 2 5 4 2 3" xfId="34242"/>
    <cellStyle name="Percent 4 2 5 4 2 4" xfId="34243"/>
    <cellStyle name="Percent 4 2 5 4 3" xfId="34244"/>
    <cellStyle name="Percent 4 2 5 4 3 2" xfId="34245"/>
    <cellStyle name="Percent 4 2 5 4 3 3" xfId="34246"/>
    <cellStyle name="Percent 4 2 5 4 3 4" xfId="34247"/>
    <cellStyle name="Percent 4 2 5 4 4" xfId="34248"/>
    <cellStyle name="Percent 4 2 5 4 5" xfId="34249"/>
    <cellStyle name="Percent 4 2 5 4 6" xfId="34250"/>
    <cellStyle name="Percent 4 2 5 5" xfId="34251"/>
    <cellStyle name="Percent 4 2 5 5 2" xfId="34252"/>
    <cellStyle name="Percent 4 2 5 5 2 2" xfId="34253"/>
    <cellStyle name="Percent 4 2 5 5 2 3" xfId="34254"/>
    <cellStyle name="Percent 4 2 5 5 2 4" xfId="34255"/>
    <cellStyle name="Percent 4 2 5 5 3" xfId="34256"/>
    <cellStyle name="Percent 4 2 5 5 3 2" xfId="34257"/>
    <cellStyle name="Percent 4 2 5 5 3 3" xfId="34258"/>
    <cellStyle name="Percent 4 2 5 5 3 4" xfId="34259"/>
    <cellStyle name="Percent 4 2 5 5 4" xfId="34260"/>
    <cellStyle name="Percent 4 2 5 5 5" xfId="34261"/>
    <cellStyle name="Percent 4 2 5 5 6" xfId="34262"/>
    <cellStyle name="Percent 4 2 5 6" xfId="34263"/>
    <cellStyle name="Percent 4 2 5 6 2" xfId="34264"/>
    <cellStyle name="Percent 4 2 5 6 3" xfId="34265"/>
    <cellStyle name="Percent 4 2 5 6 4" xfId="34266"/>
    <cellStyle name="Percent 4 2 5 7" xfId="34267"/>
    <cellStyle name="Percent 4 2 5 7 2" xfId="34268"/>
    <cellStyle name="Percent 4 2 5 7 3" xfId="34269"/>
    <cellStyle name="Percent 4 2 5 7 4" xfId="34270"/>
    <cellStyle name="Percent 4 2 5 8" xfId="34271"/>
    <cellStyle name="Percent 4 2 5 9" xfId="34272"/>
    <cellStyle name="Percent 4 2 6" xfId="34273"/>
    <cellStyle name="Percent 4 2 6 2" xfId="34274"/>
    <cellStyle name="Percent 4 2 6 2 2" xfId="34275"/>
    <cellStyle name="Percent 4 2 6 2 2 2" xfId="34276"/>
    <cellStyle name="Percent 4 2 6 2 2 3" xfId="34277"/>
    <cellStyle name="Percent 4 2 6 2 2 4" xfId="34278"/>
    <cellStyle name="Percent 4 2 6 2 3" xfId="34279"/>
    <cellStyle name="Percent 4 2 6 2 3 2" xfId="34280"/>
    <cellStyle name="Percent 4 2 6 2 3 3" xfId="34281"/>
    <cellStyle name="Percent 4 2 6 2 3 4" xfId="34282"/>
    <cellStyle name="Percent 4 2 6 2 4" xfId="34283"/>
    <cellStyle name="Percent 4 2 6 2 5" xfId="34284"/>
    <cellStyle name="Percent 4 2 6 2 6" xfId="34285"/>
    <cellStyle name="Percent 4 2 6 3" xfId="34286"/>
    <cellStyle name="Percent 4 2 6 3 2" xfId="34287"/>
    <cellStyle name="Percent 4 2 6 3 2 2" xfId="34288"/>
    <cellStyle name="Percent 4 2 6 3 2 3" xfId="34289"/>
    <cellStyle name="Percent 4 2 6 3 2 4" xfId="34290"/>
    <cellStyle name="Percent 4 2 6 3 3" xfId="34291"/>
    <cellStyle name="Percent 4 2 6 3 3 2" xfId="34292"/>
    <cellStyle name="Percent 4 2 6 3 3 3" xfId="34293"/>
    <cellStyle name="Percent 4 2 6 3 3 4" xfId="34294"/>
    <cellStyle name="Percent 4 2 6 3 4" xfId="34295"/>
    <cellStyle name="Percent 4 2 6 3 5" xfId="34296"/>
    <cellStyle name="Percent 4 2 6 3 6" xfId="34297"/>
    <cellStyle name="Percent 4 2 6 4" xfId="34298"/>
    <cellStyle name="Percent 4 2 6 4 2" xfId="34299"/>
    <cellStyle name="Percent 4 2 6 4 3" xfId="34300"/>
    <cellStyle name="Percent 4 2 6 4 4" xfId="34301"/>
    <cellStyle name="Percent 4 2 6 5" xfId="34302"/>
    <cellStyle name="Percent 4 2 6 5 2" xfId="34303"/>
    <cellStyle name="Percent 4 2 6 5 3" xfId="34304"/>
    <cellStyle name="Percent 4 2 6 5 4" xfId="34305"/>
    <cellStyle name="Percent 4 2 6 6" xfId="34306"/>
    <cellStyle name="Percent 4 2 6 7" xfId="34307"/>
    <cellStyle name="Percent 4 2 6 8" xfId="34308"/>
    <cellStyle name="Percent 4 2 7" xfId="34309"/>
    <cellStyle name="Percent 4 2 7 2" xfId="34310"/>
    <cellStyle name="Percent 4 2 7 2 2" xfId="34311"/>
    <cellStyle name="Percent 4 2 7 2 2 2" xfId="34312"/>
    <cellStyle name="Percent 4 2 7 2 2 3" xfId="34313"/>
    <cellStyle name="Percent 4 2 7 2 2 4" xfId="34314"/>
    <cellStyle name="Percent 4 2 7 2 3" xfId="34315"/>
    <cellStyle name="Percent 4 2 7 2 3 2" xfId="34316"/>
    <cellStyle name="Percent 4 2 7 2 3 3" xfId="34317"/>
    <cellStyle name="Percent 4 2 7 2 3 4" xfId="34318"/>
    <cellStyle name="Percent 4 2 7 2 4" xfId="34319"/>
    <cellStyle name="Percent 4 2 7 2 5" xfId="34320"/>
    <cellStyle name="Percent 4 2 7 2 6" xfId="34321"/>
    <cellStyle name="Percent 4 2 7 3" xfId="34322"/>
    <cellStyle name="Percent 4 2 7 3 2" xfId="34323"/>
    <cellStyle name="Percent 4 2 7 3 2 2" xfId="34324"/>
    <cellStyle name="Percent 4 2 7 3 2 3" xfId="34325"/>
    <cellStyle name="Percent 4 2 7 3 2 4" xfId="34326"/>
    <cellStyle name="Percent 4 2 7 3 3" xfId="34327"/>
    <cellStyle name="Percent 4 2 7 3 3 2" xfId="34328"/>
    <cellStyle name="Percent 4 2 7 3 3 3" xfId="34329"/>
    <cellStyle name="Percent 4 2 7 3 3 4" xfId="34330"/>
    <cellStyle name="Percent 4 2 7 3 4" xfId="34331"/>
    <cellStyle name="Percent 4 2 7 3 5" xfId="34332"/>
    <cellStyle name="Percent 4 2 7 3 6" xfId="34333"/>
    <cellStyle name="Percent 4 2 7 4" xfId="34334"/>
    <cellStyle name="Percent 4 2 7 4 2" xfId="34335"/>
    <cellStyle name="Percent 4 2 7 4 3" xfId="34336"/>
    <cellStyle name="Percent 4 2 7 4 4" xfId="34337"/>
    <cellStyle name="Percent 4 2 7 5" xfId="34338"/>
    <cellStyle name="Percent 4 2 7 5 2" xfId="34339"/>
    <cellStyle name="Percent 4 2 7 5 3" xfId="34340"/>
    <cellStyle name="Percent 4 2 7 5 4" xfId="34341"/>
    <cellStyle name="Percent 4 2 7 6" xfId="34342"/>
    <cellStyle name="Percent 4 2 7 7" xfId="34343"/>
    <cellStyle name="Percent 4 2 7 8" xfId="34344"/>
    <cellStyle name="Percent 4 2 8" xfId="34345"/>
    <cellStyle name="Percent 4 2 8 2" xfId="34346"/>
    <cellStyle name="Percent 4 2 8 2 2" xfId="34347"/>
    <cellStyle name="Percent 4 2 8 2 2 2" xfId="34348"/>
    <cellStyle name="Percent 4 2 8 2 2 3" xfId="34349"/>
    <cellStyle name="Percent 4 2 8 2 2 4" xfId="34350"/>
    <cellStyle name="Percent 4 2 8 2 3" xfId="34351"/>
    <cellStyle name="Percent 4 2 8 2 3 2" xfId="34352"/>
    <cellStyle name="Percent 4 2 8 2 3 3" xfId="34353"/>
    <cellStyle name="Percent 4 2 8 2 3 4" xfId="34354"/>
    <cellStyle name="Percent 4 2 8 2 4" xfId="34355"/>
    <cellStyle name="Percent 4 2 8 2 5" xfId="34356"/>
    <cellStyle name="Percent 4 2 8 2 6" xfId="34357"/>
    <cellStyle name="Percent 4 2 8 3" xfId="34358"/>
    <cellStyle name="Percent 4 2 8 3 2" xfId="34359"/>
    <cellStyle name="Percent 4 2 8 3 2 2" xfId="34360"/>
    <cellStyle name="Percent 4 2 8 3 2 3" xfId="34361"/>
    <cellStyle name="Percent 4 2 8 3 2 4" xfId="34362"/>
    <cellStyle name="Percent 4 2 8 3 3" xfId="34363"/>
    <cellStyle name="Percent 4 2 8 3 3 2" xfId="34364"/>
    <cellStyle name="Percent 4 2 8 3 3 3" xfId="34365"/>
    <cellStyle name="Percent 4 2 8 3 3 4" xfId="34366"/>
    <cellStyle name="Percent 4 2 8 3 4" xfId="34367"/>
    <cellStyle name="Percent 4 2 8 3 5" xfId="34368"/>
    <cellStyle name="Percent 4 2 8 3 6" xfId="34369"/>
    <cellStyle name="Percent 4 2 8 4" xfId="34370"/>
    <cellStyle name="Percent 4 2 8 4 2" xfId="34371"/>
    <cellStyle name="Percent 4 2 8 4 3" xfId="34372"/>
    <cellStyle name="Percent 4 2 8 4 4" xfId="34373"/>
    <cellStyle name="Percent 4 2 8 5" xfId="34374"/>
    <cellStyle name="Percent 4 2 8 5 2" xfId="34375"/>
    <cellStyle name="Percent 4 2 8 5 3" xfId="34376"/>
    <cellStyle name="Percent 4 2 8 5 4" xfId="34377"/>
    <cellStyle name="Percent 4 2 8 6" xfId="34378"/>
    <cellStyle name="Percent 4 2 8 7" xfId="34379"/>
    <cellStyle name="Percent 4 2 8 8" xfId="34380"/>
    <cellStyle name="Percent 4 2 9" xfId="34381"/>
    <cellStyle name="Percent 4 2 9 2" xfId="34382"/>
    <cellStyle name="Percent 4 2 9 2 2" xfId="34383"/>
    <cellStyle name="Percent 4 2 9 2 3" xfId="34384"/>
    <cellStyle name="Percent 4 2 9 2 4" xfId="34385"/>
    <cellStyle name="Percent 4 2 9 3" xfId="34386"/>
    <cellStyle name="Percent 4 2 9 3 2" xfId="34387"/>
    <cellStyle name="Percent 4 2 9 3 3" xfId="34388"/>
    <cellStyle name="Percent 4 2 9 3 4" xfId="34389"/>
    <cellStyle name="Percent 4 2 9 4" xfId="34390"/>
    <cellStyle name="Percent 4 2 9 5" xfId="34391"/>
    <cellStyle name="Percent 4 2 9 6" xfId="34392"/>
    <cellStyle name="Percent 4 20" xfId="34393"/>
    <cellStyle name="Percent 4 21" xfId="34394"/>
    <cellStyle name="Percent 4 22" xfId="34395"/>
    <cellStyle name="Percent 4 3" xfId="34396"/>
    <cellStyle name="Percent 4 3 10" xfId="34397"/>
    <cellStyle name="Percent 4 3 10 2" xfId="34398"/>
    <cellStyle name="Percent 4 3 10 2 2" xfId="34399"/>
    <cellStyle name="Percent 4 3 10 2 3" xfId="34400"/>
    <cellStyle name="Percent 4 3 10 2 4" xfId="34401"/>
    <cellStyle name="Percent 4 3 10 3" xfId="34402"/>
    <cellStyle name="Percent 4 3 10 3 2" xfId="34403"/>
    <cellStyle name="Percent 4 3 10 3 3" xfId="34404"/>
    <cellStyle name="Percent 4 3 10 3 4" xfId="34405"/>
    <cellStyle name="Percent 4 3 10 4" xfId="34406"/>
    <cellStyle name="Percent 4 3 10 5" xfId="34407"/>
    <cellStyle name="Percent 4 3 10 6" xfId="34408"/>
    <cellStyle name="Percent 4 3 11" xfId="34409"/>
    <cellStyle name="Percent 4 3 11 2" xfId="34410"/>
    <cellStyle name="Percent 4 3 11 3" xfId="34411"/>
    <cellStyle name="Percent 4 3 11 4" xfId="34412"/>
    <cellStyle name="Percent 4 3 12" xfId="34413"/>
    <cellStyle name="Percent 4 3 12 2" xfId="34414"/>
    <cellStyle name="Percent 4 3 12 3" xfId="34415"/>
    <cellStyle name="Percent 4 3 12 4" xfId="34416"/>
    <cellStyle name="Percent 4 3 13" xfId="34417"/>
    <cellStyle name="Percent 4 3 13 2" xfId="34418"/>
    <cellStyle name="Percent 4 3 13 3" xfId="34419"/>
    <cellStyle name="Percent 4 3 13 4" xfId="34420"/>
    <cellStyle name="Percent 4 3 14" xfId="34421"/>
    <cellStyle name="Percent 4 3 15" xfId="34422"/>
    <cellStyle name="Percent 4 3 16" xfId="34423"/>
    <cellStyle name="Percent 4 3 17" xfId="34424"/>
    <cellStyle name="Percent 4 3 18" xfId="34425"/>
    <cellStyle name="Percent 4 3 2" xfId="34426"/>
    <cellStyle name="Percent 4 3 2 10" xfId="34427"/>
    <cellStyle name="Percent 4 3 2 10 2" xfId="34428"/>
    <cellStyle name="Percent 4 3 2 10 3" xfId="34429"/>
    <cellStyle name="Percent 4 3 2 10 4" xfId="34430"/>
    <cellStyle name="Percent 4 3 2 11" xfId="34431"/>
    <cellStyle name="Percent 4 3 2 11 2" xfId="34432"/>
    <cellStyle name="Percent 4 3 2 11 3" xfId="34433"/>
    <cellStyle name="Percent 4 3 2 11 4" xfId="34434"/>
    <cellStyle name="Percent 4 3 2 12" xfId="34435"/>
    <cellStyle name="Percent 4 3 2 12 2" xfId="34436"/>
    <cellStyle name="Percent 4 3 2 12 3" xfId="34437"/>
    <cellStyle name="Percent 4 3 2 12 4" xfId="34438"/>
    <cellStyle name="Percent 4 3 2 13" xfId="34439"/>
    <cellStyle name="Percent 4 3 2 14" xfId="34440"/>
    <cellStyle name="Percent 4 3 2 15" xfId="34441"/>
    <cellStyle name="Percent 4 3 2 16" xfId="34442"/>
    <cellStyle name="Percent 4 3 2 17" xfId="34443"/>
    <cellStyle name="Percent 4 3 2 2" xfId="34444"/>
    <cellStyle name="Percent 4 3 2 2 10" xfId="34445"/>
    <cellStyle name="Percent 4 3 2 2 10 2" xfId="34446"/>
    <cellStyle name="Percent 4 3 2 2 10 3" xfId="34447"/>
    <cellStyle name="Percent 4 3 2 2 10 4" xfId="34448"/>
    <cellStyle name="Percent 4 3 2 2 11" xfId="34449"/>
    <cellStyle name="Percent 4 3 2 2 12" xfId="34450"/>
    <cellStyle name="Percent 4 3 2 2 13" xfId="34451"/>
    <cellStyle name="Percent 4 3 2 2 2" xfId="34452"/>
    <cellStyle name="Percent 4 3 2 2 2 10" xfId="34453"/>
    <cellStyle name="Percent 4 3 2 2 2 11" xfId="34454"/>
    <cellStyle name="Percent 4 3 2 2 2 12" xfId="34455"/>
    <cellStyle name="Percent 4 3 2 2 2 2" xfId="34456"/>
    <cellStyle name="Percent 4 3 2 2 2 2 10" xfId="34457"/>
    <cellStyle name="Percent 4 3 2 2 2 2 2" xfId="34458"/>
    <cellStyle name="Percent 4 3 2 2 2 2 2 2" xfId="34459"/>
    <cellStyle name="Percent 4 3 2 2 2 2 2 2 2" xfId="34460"/>
    <cellStyle name="Percent 4 3 2 2 2 2 2 2 2 2" xfId="34461"/>
    <cellStyle name="Percent 4 3 2 2 2 2 2 2 2 3" xfId="34462"/>
    <cellStyle name="Percent 4 3 2 2 2 2 2 2 2 4" xfId="34463"/>
    <cellStyle name="Percent 4 3 2 2 2 2 2 2 3" xfId="34464"/>
    <cellStyle name="Percent 4 3 2 2 2 2 2 2 3 2" xfId="34465"/>
    <cellStyle name="Percent 4 3 2 2 2 2 2 2 3 3" xfId="34466"/>
    <cellStyle name="Percent 4 3 2 2 2 2 2 2 3 4" xfId="34467"/>
    <cellStyle name="Percent 4 3 2 2 2 2 2 2 4" xfId="34468"/>
    <cellStyle name="Percent 4 3 2 2 2 2 2 2 5" xfId="34469"/>
    <cellStyle name="Percent 4 3 2 2 2 2 2 2 6" xfId="34470"/>
    <cellStyle name="Percent 4 3 2 2 2 2 2 3" xfId="34471"/>
    <cellStyle name="Percent 4 3 2 2 2 2 2 3 2" xfId="34472"/>
    <cellStyle name="Percent 4 3 2 2 2 2 2 3 2 2" xfId="34473"/>
    <cellStyle name="Percent 4 3 2 2 2 2 2 3 2 3" xfId="34474"/>
    <cellStyle name="Percent 4 3 2 2 2 2 2 3 2 4" xfId="34475"/>
    <cellStyle name="Percent 4 3 2 2 2 2 2 3 3" xfId="34476"/>
    <cellStyle name="Percent 4 3 2 2 2 2 2 3 3 2" xfId="34477"/>
    <cellStyle name="Percent 4 3 2 2 2 2 2 3 3 3" xfId="34478"/>
    <cellStyle name="Percent 4 3 2 2 2 2 2 3 3 4" xfId="34479"/>
    <cellStyle name="Percent 4 3 2 2 2 2 2 3 4" xfId="34480"/>
    <cellStyle name="Percent 4 3 2 2 2 2 2 3 5" xfId="34481"/>
    <cellStyle name="Percent 4 3 2 2 2 2 2 3 6" xfId="34482"/>
    <cellStyle name="Percent 4 3 2 2 2 2 2 4" xfId="34483"/>
    <cellStyle name="Percent 4 3 2 2 2 2 2 4 2" xfId="34484"/>
    <cellStyle name="Percent 4 3 2 2 2 2 2 4 3" xfId="34485"/>
    <cellStyle name="Percent 4 3 2 2 2 2 2 4 4" xfId="34486"/>
    <cellStyle name="Percent 4 3 2 2 2 2 2 5" xfId="34487"/>
    <cellStyle name="Percent 4 3 2 2 2 2 2 5 2" xfId="34488"/>
    <cellStyle name="Percent 4 3 2 2 2 2 2 5 3" xfId="34489"/>
    <cellStyle name="Percent 4 3 2 2 2 2 2 5 4" xfId="34490"/>
    <cellStyle name="Percent 4 3 2 2 2 2 2 6" xfId="34491"/>
    <cellStyle name="Percent 4 3 2 2 2 2 2 7" xfId="34492"/>
    <cellStyle name="Percent 4 3 2 2 2 2 2 8" xfId="34493"/>
    <cellStyle name="Percent 4 3 2 2 2 2 3" xfId="34494"/>
    <cellStyle name="Percent 4 3 2 2 2 2 3 2" xfId="34495"/>
    <cellStyle name="Percent 4 3 2 2 2 2 3 2 2" xfId="34496"/>
    <cellStyle name="Percent 4 3 2 2 2 2 3 2 2 2" xfId="34497"/>
    <cellStyle name="Percent 4 3 2 2 2 2 3 2 2 3" xfId="34498"/>
    <cellStyle name="Percent 4 3 2 2 2 2 3 2 2 4" xfId="34499"/>
    <cellStyle name="Percent 4 3 2 2 2 2 3 2 3" xfId="34500"/>
    <cellStyle name="Percent 4 3 2 2 2 2 3 2 3 2" xfId="34501"/>
    <cellStyle name="Percent 4 3 2 2 2 2 3 2 3 3" xfId="34502"/>
    <cellStyle name="Percent 4 3 2 2 2 2 3 2 3 4" xfId="34503"/>
    <cellStyle name="Percent 4 3 2 2 2 2 3 2 4" xfId="34504"/>
    <cellStyle name="Percent 4 3 2 2 2 2 3 2 5" xfId="34505"/>
    <cellStyle name="Percent 4 3 2 2 2 2 3 2 6" xfId="34506"/>
    <cellStyle name="Percent 4 3 2 2 2 2 3 3" xfId="34507"/>
    <cellStyle name="Percent 4 3 2 2 2 2 3 3 2" xfId="34508"/>
    <cellStyle name="Percent 4 3 2 2 2 2 3 3 2 2" xfId="34509"/>
    <cellStyle name="Percent 4 3 2 2 2 2 3 3 2 3" xfId="34510"/>
    <cellStyle name="Percent 4 3 2 2 2 2 3 3 2 4" xfId="34511"/>
    <cellStyle name="Percent 4 3 2 2 2 2 3 3 3" xfId="34512"/>
    <cellStyle name="Percent 4 3 2 2 2 2 3 3 3 2" xfId="34513"/>
    <cellStyle name="Percent 4 3 2 2 2 2 3 3 3 3" xfId="34514"/>
    <cellStyle name="Percent 4 3 2 2 2 2 3 3 3 4" xfId="34515"/>
    <cellStyle name="Percent 4 3 2 2 2 2 3 3 4" xfId="34516"/>
    <cellStyle name="Percent 4 3 2 2 2 2 3 3 5" xfId="34517"/>
    <cellStyle name="Percent 4 3 2 2 2 2 3 3 6" xfId="34518"/>
    <cellStyle name="Percent 4 3 2 2 2 2 3 4" xfId="34519"/>
    <cellStyle name="Percent 4 3 2 2 2 2 3 4 2" xfId="34520"/>
    <cellStyle name="Percent 4 3 2 2 2 2 3 4 3" xfId="34521"/>
    <cellStyle name="Percent 4 3 2 2 2 2 3 4 4" xfId="34522"/>
    <cellStyle name="Percent 4 3 2 2 2 2 3 5" xfId="34523"/>
    <cellStyle name="Percent 4 3 2 2 2 2 3 5 2" xfId="34524"/>
    <cellStyle name="Percent 4 3 2 2 2 2 3 5 3" xfId="34525"/>
    <cellStyle name="Percent 4 3 2 2 2 2 3 5 4" xfId="34526"/>
    <cellStyle name="Percent 4 3 2 2 2 2 3 6" xfId="34527"/>
    <cellStyle name="Percent 4 3 2 2 2 2 3 7" xfId="34528"/>
    <cellStyle name="Percent 4 3 2 2 2 2 3 8" xfId="34529"/>
    <cellStyle name="Percent 4 3 2 2 2 2 4" xfId="34530"/>
    <cellStyle name="Percent 4 3 2 2 2 2 4 2" xfId="34531"/>
    <cellStyle name="Percent 4 3 2 2 2 2 4 2 2" xfId="34532"/>
    <cellStyle name="Percent 4 3 2 2 2 2 4 2 3" xfId="34533"/>
    <cellStyle name="Percent 4 3 2 2 2 2 4 2 4" xfId="34534"/>
    <cellStyle name="Percent 4 3 2 2 2 2 4 3" xfId="34535"/>
    <cellStyle name="Percent 4 3 2 2 2 2 4 3 2" xfId="34536"/>
    <cellStyle name="Percent 4 3 2 2 2 2 4 3 3" xfId="34537"/>
    <cellStyle name="Percent 4 3 2 2 2 2 4 3 4" xfId="34538"/>
    <cellStyle name="Percent 4 3 2 2 2 2 4 4" xfId="34539"/>
    <cellStyle name="Percent 4 3 2 2 2 2 4 5" xfId="34540"/>
    <cellStyle name="Percent 4 3 2 2 2 2 4 6" xfId="34541"/>
    <cellStyle name="Percent 4 3 2 2 2 2 5" xfId="34542"/>
    <cellStyle name="Percent 4 3 2 2 2 2 5 2" xfId="34543"/>
    <cellStyle name="Percent 4 3 2 2 2 2 5 2 2" xfId="34544"/>
    <cellStyle name="Percent 4 3 2 2 2 2 5 2 3" xfId="34545"/>
    <cellStyle name="Percent 4 3 2 2 2 2 5 2 4" xfId="34546"/>
    <cellStyle name="Percent 4 3 2 2 2 2 5 3" xfId="34547"/>
    <cellStyle name="Percent 4 3 2 2 2 2 5 3 2" xfId="34548"/>
    <cellStyle name="Percent 4 3 2 2 2 2 5 3 3" xfId="34549"/>
    <cellStyle name="Percent 4 3 2 2 2 2 5 3 4" xfId="34550"/>
    <cellStyle name="Percent 4 3 2 2 2 2 5 4" xfId="34551"/>
    <cellStyle name="Percent 4 3 2 2 2 2 5 5" xfId="34552"/>
    <cellStyle name="Percent 4 3 2 2 2 2 5 6" xfId="34553"/>
    <cellStyle name="Percent 4 3 2 2 2 2 6" xfId="34554"/>
    <cellStyle name="Percent 4 3 2 2 2 2 6 2" xfId="34555"/>
    <cellStyle name="Percent 4 3 2 2 2 2 6 3" xfId="34556"/>
    <cellStyle name="Percent 4 3 2 2 2 2 6 4" xfId="34557"/>
    <cellStyle name="Percent 4 3 2 2 2 2 7" xfId="34558"/>
    <cellStyle name="Percent 4 3 2 2 2 2 7 2" xfId="34559"/>
    <cellStyle name="Percent 4 3 2 2 2 2 7 3" xfId="34560"/>
    <cellStyle name="Percent 4 3 2 2 2 2 7 4" xfId="34561"/>
    <cellStyle name="Percent 4 3 2 2 2 2 8" xfId="34562"/>
    <cellStyle name="Percent 4 3 2 2 2 2 9" xfId="34563"/>
    <cellStyle name="Percent 4 3 2 2 2 3" xfId="34564"/>
    <cellStyle name="Percent 4 3 2 2 2 3 2" xfId="34565"/>
    <cellStyle name="Percent 4 3 2 2 2 3 2 2" xfId="34566"/>
    <cellStyle name="Percent 4 3 2 2 2 3 2 2 2" xfId="34567"/>
    <cellStyle name="Percent 4 3 2 2 2 3 2 2 3" xfId="34568"/>
    <cellStyle name="Percent 4 3 2 2 2 3 2 2 4" xfId="34569"/>
    <cellStyle name="Percent 4 3 2 2 2 3 2 3" xfId="34570"/>
    <cellStyle name="Percent 4 3 2 2 2 3 2 3 2" xfId="34571"/>
    <cellStyle name="Percent 4 3 2 2 2 3 2 3 3" xfId="34572"/>
    <cellStyle name="Percent 4 3 2 2 2 3 2 3 4" xfId="34573"/>
    <cellStyle name="Percent 4 3 2 2 2 3 2 4" xfId="34574"/>
    <cellStyle name="Percent 4 3 2 2 2 3 2 5" xfId="34575"/>
    <cellStyle name="Percent 4 3 2 2 2 3 2 6" xfId="34576"/>
    <cellStyle name="Percent 4 3 2 2 2 3 3" xfId="34577"/>
    <cellStyle name="Percent 4 3 2 2 2 3 3 2" xfId="34578"/>
    <cellStyle name="Percent 4 3 2 2 2 3 3 2 2" xfId="34579"/>
    <cellStyle name="Percent 4 3 2 2 2 3 3 2 3" xfId="34580"/>
    <cellStyle name="Percent 4 3 2 2 2 3 3 2 4" xfId="34581"/>
    <cellStyle name="Percent 4 3 2 2 2 3 3 3" xfId="34582"/>
    <cellStyle name="Percent 4 3 2 2 2 3 3 3 2" xfId="34583"/>
    <cellStyle name="Percent 4 3 2 2 2 3 3 3 3" xfId="34584"/>
    <cellStyle name="Percent 4 3 2 2 2 3 3 3 4" xfId="34585"/>
    <cellStyle name="Percent 4 3 2 2 2 3 3 4" xfId="34586"/>
    <cellStyle name="Percent 4 3 2 2 2 3 3 5" xfId="34587"/>
    <cellStyle name="Percent 4 3 2 2 2 3 3 6" xfId="34588"/>
    <cellStyle name="Percent 4 3 2 2 2 3 4" xfId="34589"/>
    <cellStyle name="Percent 4 3 2 2 2 3 4 2" xfId="34590"/>
    <cellStyle name="Percent 4 3 2 2 2 3 4 3" xfId="34591"/>
    <cellStyle name="Percent 4 3 2 2 2 3 4 4" xfId="34592"/>
    <cellStyle name="Percent 4 3 2 2 2 3 5" xfId="34593"/>
    <cellStyle name="Percent 4 3 2 2 2 3 5 2" xfId="34594"/>
    <cellStyle name="Percent 4 3 2 2 2 3 5 3" xfId="34595"/>
    <cellStyle name="Percent 4 3 2 2 2 3 5 4" xfId="34596"/>
    <cellStyle name="Percent 4 3 2 2 2 3 6" xfId="34597"/>
    <cellStyle name="Percent 4 3 2 2 2 3 7" xfId="34598"/>
    <cellStyle name="Percent 4 3 2 2 2 3 8" xfId="34599"/>
    <cellStyle name="Percent 4 3 2 2 2 4" xfId="34600"/>
    <cellStyle name="Percent 4 3 2 2 2 4 2" xfId="34601"/>
    <cellStyle name="Percent 4 3 2 2 2 4 2 2" xfId="34602"/>
    <cellStyle name="Percent 4 3 2 2 2 4 2 2 2" xfId="34603"/>
    <cellStyle name="Percent 4 3 2 2 2 4 2 2 3" xfId="34604"/>
    <cellStyle name="Percent 4 3 2 2 2 4 2 2 4" xfId="34605"/>
    <cellStyle name="Percent 4 3 2 2 2 4 2 3" xfId="34606"/>
    <cellStyle name="Percent 4 3 2 2 2 4 2 3 2" xfId="34607"/>
    <cellStyle name="Percent 4 3 2 2 2 4 2 3 3" xfId="34608"/>
    <cellStyle name="Percent 4 3 2 2 2 4 2 3 4" xfId="34609"/>
    <cellStyle name="Percent 4 3 2 2 2 4 2 4" xfId="34610"/>
    <cellStyle name="Percent 4 3 2 2 2 4 2 5" xfId="34611"/>
    <cellStyle name="Percent 4 3 2 2 2 4 2 6" xfId="34612"/>
    <cellStyle name="Percent 4 3 2 2 2 4 3" xfId="34613"/>
    <cellStyle name="Percent 4 3 2 2 2 4 3 2" xfId="34614"/>
    <cellStyle name="Percent 4 3 2 2 2 4 3 2 2" xfId="34615"/>
    <cellStyle name="Percent 4 3 2 2 2 4 3 2 3" xfId="34616"/>
    <cellStyle name="Percent 4 3 2 2 2 4 3 2 4" xfId="34617"/>
    <cellStyle name="Percent 4 3 2 2 2 4 3 3" xfId="34618"/>
    <cellStyle name="Percent 4 3 2 2 2 4 3 3 2" xfId="34619"/>
    <cellStyle name="Percent 4 3 2 2 2 4 3 3 3" xfId="34620"/>
    <cellStyle name="Percent 4 3 2 2 2 4 3 3 4" xfId="34621"/>
    <cellStyle name="Percent 4 3 2 2 2 4 3 4" xfId="34622"/>
    <cellStyle name="Percent 4 3 2 2 2 4 3 5" xfId="34623"/>
    <cellStyle name="Percent 4 3 2 2 2 4 3 6" xfId="34624"/>
    <cellStyle name="Percent 4 3 2 2 2 4 4" xfId="34625"/>
    <cellStyle name="Percent 4 3 2 2 2 4 4 2" xfId="34626"/>
    <cellStyle name="Percent 4 3 2 2 2 4 4 3" xfId="34627"/>
    <cellStyle name="Percent 4 3 2 2 2 4 4 4" xfId="34628"/>
    <cellStyle name="Percent 4 3 2 2 2 4 5" xfId="34629"/>
    <cellStyle name="Percent 4 3 2 2 2 4 5 2" xfId="34630"/>
    <cellStyle name="Percent 4 3 2 2 2 4 5 3" xfId="34631"/>
    <cellStyle name="Percent 4 3 2 2 2 4 5 4" xfId="34632"/>
    <cellStyle name="Percent 4 3 2 2 2 4 6" xfId="34633"/>
    <cellStyle name="Percent 4 3 2 2 2 4 7" xfId="34634"/>
    <cellStyle name="Percent 4 3 2 2 2 4 8" xfId="34635"/>
    <cellStyle name="Percent 4 3 2 2 2 5" xfId="34636"/>
    <cellStyle name="Percent 4 3 2 2 2 5 2" xfId="34637"/>
    <cellStyle name="Percent 4 3 2 2 2 5 2 2" xfId="34638"/>
    <cellStyle name="Percent 4 3 2 2 2 5 2 2 2" xfId="34639"/>
    <cellStyle name="Percent 4 3 2 2 2 5 2 2 3" xfId="34640"/>
    <cellStyle name="Percent 4 3 2 2 2 5 2 2 4" xfId="34641"/>
    <cellStyle name="Percent 4 3 2 2 2 5 2 3" xfId="34642"/>
    <cellStyle name="Percent 4 3 2 2 2 5 2 3 2" xfId="34643"/>
    <cellStyle name="Percent 4 3 2 2 2 5 2 3 3" xfId="34644"/>
    <cellStyle name="Percent 4 3 2 2 2 5 2 3 4" xfId="34645"/>
    <cellStyle name="Percent 4 3 2 2 2 5 2 4" xfId="34646"/>
    <cellStyle name="Percent 4 3 2 2 2 5 2 5" xfId="34647"/>
    <cellStyle name="Percent 4 3 2 2 2 5 2 6" xfId="34648"/>
    <cellStyle name="Percent 4 3 2 2 2 5 3" xfId="34649"/>
    <cellStyle name="Percent 4 3 2 2 2 5 3 2" xfId="34650"/>
    <cellStyle name="Percent 4 3 2 2 2 5 3 2 2" xfId="34651"/>
    <cellStyle name="Percent 4 3 2 2 2 5 3 2 3" xfId="34652"/>
    <cellStyle name="Percent 4 3 2 2 2 5 3 2 4" xfId="34653"/>
    <cellStyle name="Percent 4 3 2 2 2 5 3 3" xfId="34654"/>
    <cellStyle name="Percent 4 3 2 2 2 5 3 3 2" xfId="34655"/>
    <cellStyle name="Percent 4 3 2 2 2 5 3 3 3" xfId="34656"/>
    <cellStyle name="Percent 4 3 2 2 2 5 3 3 4" xfId="34657"/>
    <cellStyle name="Percent 4 3 2 2 2 5 3 4" xfId="34658"/>
    <cellStyle name="Percent 4 3 2 2 2 5 3 5" xfId="34659"/>
    <cellStyle name="Percent 4 3 2 2 2 5 3 6" xfId="34660"/>
    <cellStyle name="Percent 4 3 2 2 2 5 4" xfId="34661"/>
    <cellStyle name="Percent 4 3 2 2 2 5 4 2" xfId="34662"/>
    <cellStyle name="Percent 4 3 2 2 2 5 4 3" xfId="34663"/>
    <cellStyle name="Percent 4 3 2 2 2 5 4 4" xfId="34664"/>
    <cellStyle name="Percent 4 3 2 2 2 5 5" xfId="34665"/>
    <cellStyle name="Percent 4 3 2 2 2 5 5 2" xfId="34666"/>
    <cellStyle name="Percent 4 3 2 2 2 5 5 3" xfId="34667"/>
    <cellStyle name="Percent 4 3 2 2 2 5 5 4" xfId="34668"/>
    <cellStyle name="Percent 4 3 2 2 2 5 6" xfId="34669"/>
    <cellStyle name="Percent 4 3 2 2 2 5 7" xfId="34670"/>
    <cellStyle name="Percent 4 3 2 2 2 5 8" xfId="34671"/>
    <cellStyle name="Percent 4 3 2 2 2 6" xfId="34672"/>
    <cellStyle name="Percent 4 3 2 2 2 6 2" xfId="34673"/>
    <cellStyle name="Percent 4 3 2 2 2 6 2 2" xfId="34674"/>
    <cellStyle name="Percent 4 3 2 2 2 6 2 3" xfId="34675"/>
    <cellStyle name="Percent 4 3 2 2 2 6 2 4" xfId="34676"/>
    <cellStyle name="Percent 4 3 2 2 2 6 3" xfId="34677"/>
    <cellStyle name="Percent 4 3 2 2 2 6 3 2" xfId="34678"/>
    <cellStyle name="Percent 4 3 2 2 2 6 3 3" xfId="34679"/>
    <cellStyle name="Percent 4 3 2 2 2 6 3 4" xfId="34680"/>
    <cellStyle name="Percent 4 3 2 2 2 6 4" xfId="34681"/>
    <cellStyle name="Percent 4 3 2 2 2 6 5" xfId="34682"/>
    <cellStyle name="Percent 4 3 2 2 2 6 6" xfId="34683"/>
    <cellStyle name="Percent 4 3 2 2 2 7" xfId="34684"/>
    <cellStyle name="Percent 4 3 2 2 2 7 2" xfId="34685"/>
    <cellStyle name="Percent 4 3 2 2 2 7 2 2" xfId="34686"/>
    <cellStyle name="Percent 4 3 2 2 2 7 2 3" xfId="34687"/>
    <cellStyle name="Percent 4 3 2 2 2 7 2 4" xfId="34688"/>
    <cellStyle name="Percent 4 3 2 2 2 7 3" xfId="34689"/>
    <cellStyle name="Percent 4 3 2 2 2 7 3 2" xfId="34690"/>
    <cellStyle name="Percent 4 3 2 2 2 7 3 3" xfId="34691"/>
    <cellStyle name="Percent 4 3 2 2 2 7 3 4" xfId="34692"/>
    <cellStyle name="Percent 4 3 2 2 2 7 4" xfId="34693"/>
    <cellStyle name="Percent 4 3 2 2 2 7 5" xfId="34694"/>
    <cellStyle name="Percent 4 3 2 2 2 7 6" xfId="34695"/>
    <cellStyle name="Percent 4 3 2 2 2 8" xfId="34696"/>
    <cellStyle name="Percent 4 3 2 2 2 8 2" xfId="34697"/>
    <cellStyle name="Percent 4 3 2 2 2 8 3" xfId="34698"/>
    <cellStyle name="Percent 4 3 2 2 2 8 4" xfId="34699"/>
    <cellStyle name="Percent 4 3 2 2 2 9" xfId="34700"/>
    <cellStyle name="Percent 4 3 2 2 2 9 2" xfId="34701"/>
    <cellStyle name="Percent 4 3 2 2 2 9 3" xfId="34702"/>
    <cellStyle name="Percent 4 3 2 2 2 9 4" xfId="34703"/>
    <cellStyle name="Percent 4 3 2 2 3" xfId="34704"/>
    <cellStyle name="Percent 4 3 2 2 3 10" xfId="34705"/>
    <cellStyle name="Percent 4 3 2 2 3 2" xfId="34706"/>
    <cellStyle name="Percent 4 3 2 2 3 2 2" xfId="34707"/>
    <cellStyle name="Percent 4 3 2 2 3 2 2 2" xfId="34708"/>
    <cellStyle name="Percent 4 3 2 2 3 2 2 2 2" xfId="34709"/>
    <cellStyle name="Percent 4 3 2 2 3 2 2 2 3" xfId="34710"/>
    <cellStyle name="Percent 4 3 2 2 3 2 2 2 4" xfId="34711"/>
    <cellStyle name="Percent 4 3 2 2 3 2 2 3" xfId="34712"/>
    <cellStyle name="Percent 4 3 2 2 3 2 2 3 2" xfId="34713"/>
    <cellStyle name="Percent 4 3 2 2 3 2 2 3 3" xfId="34714"/>
    <cellStyle name="Percent 4 3 2 2 3 2 2 3 4" xfId="34715"/>
    <cellStyle name="Percent 4 3 2 2 3 2 2 4" xfId="34716"/>
    <cellStyle name="Percent 4 3 2 2 3 2 2 5" xfId="34717"/>
    <cellStyle name="Percent 4 3 2 2 3 2 2 6" xfId="34718"/>
    <cellStyle name="Percent 4 3 2 2 3 2 3" xfId="34719"/>
    <cellStyle name="Percent 4 3 2 2 3 2 3 2" xfId="34720"/>
    <cellStyle name="Percent 4 3 2 2 3 2 3 2 2" xfId="34721"/>
    <cellStyle name="Percent 4 3 2 2 3 2 3 2 3" xfId="34722"/>
    <cellStyle name="Percent 4 3 2 2 3 2 3 2 4" xfId="34723"/>
    <cellStyle name="Percent 4 3 2 2 3 2 3 3" xfId="34724"/>
    <cellStyle name="Percent 4 3 2 2 3 2 3 3 2" xfId="34725"/>
    <cellStyle name="Percent 4 3 2 2 3 2 3 3 3" xfId="34726"/>
    <cellStyle name="Percent 4 3 2 2 3 2 3 3 4" xfId="34727"/>
    <cellStyle name="Percent 4 3 2 2 3 2 3 4" xfId="34728"/>
    <cellStyle name="Percent 4 3 2 2 3 2 3 5" xfId="34729"/>
    <cellStyle name="Percent 4 3 2 2 3 2 3 6" xfId="34730"/>
    <cellStyle name="Percent 4 3 2 2 3 2 4" xfId="34731"/>
    <cellStyle name="Percent 4 3 2 2 3 2 4 2" xfId="34732"/>
    <cellStyle name="Percent 4 3 2 2 3 2 4 3" xfId="34733"/>
    <cellStyle name="Percent 4 3 2 2 3 2 4 4" xfId="34734"/>
    <cellStyle name="Percent 4 3 2 2 3 2 5" xfId="34735"/>
    <cellStyle name="Percent 4 3 2 2 3 2 5 2" xfId="34736"/>
    <cellStyle name="Percent 4 3 2 2 3 2 5 3" xfId="34737"/>
    <cellStyle name="Percent 4 3 2 2 3 2 5 4" xfId="34738"/>
    <cellStyle name="Percent 4 3 2 2 3 2 6" xfId="34739"/>
    <cellStyle name="Percent 4 3 2 2 3 2 7" xfId="34740"/>
    <cellStyle name="Percent 4 3 2 2 3 2 8" xfId="34741"/>
    <cellStyle name="Percent 4 3 2 2 3 3" xfId="34742"/>
    <cellStyle name="Percent 4 3 2 2 3 3 2" xfId="34743"/>
    <cellStyle name="Percent 4 3 2 2 3 3 2 2" xfId="34744"/>
    <cellStyle name="Percent 4 3 2 2 3 3 2 2 2" xfId="34745"/>
    <cellStyle name="Percent 4 3 2 2 3 3 2 2 3" xfId="34746"/>
    <cellStyle name="Percent 4 3 2 2 3 3 2 2 4" xfId="34747"/>
    <cellStyle name="Percent 4 3 2 2 3 3 2 3" xfId="34748"/>
    <cellStyle name="Percent 4 3 2 2 3 3 2 3 2" xfId="34749"/>
    <cellStyle name="Percent 4 3 2 2 3 3 2 3 3" xfId="34750"/>
    <cellStyle name="Percent 4 3 2 2 3 3 2 3 4" xfId="34751"/>
    <cellStyle name="Percent 4 3 2 2 3 3 2 4" xfId="34752"/>
    <cellStyle name="Percent 4 3 2 2 3 3 2 5" xfId="34753"/>
    <cellStyle name="Percent 4 3 2 2 3 3 2 6" xfId="34754"/>
    <cellStyle name="Percent 4 3 2 2 3 3 3" xfId="34755"/>
    <cellStyle name="Percent 4 3 2 2 3 3 3 2" xfId="34756"/>
    <cellStyle name="Percent 4 3 2 2 3 3 3 2 2" xfId="34757"/>
    <cellStyle name="Percent 4 3 2 2 3 3 3 2 3" xfId="34758"/>
    <cellStyle name="Percent 4 3 2 2 3 3 3 2 4" xfId="34759"/>
    <cellStyle name="Percent 4 3 2 2 3 3 3 3" xfId="34760"/>
    <cellStyle name="Percent 4 3 2 2 3 3 3 3 2" xfId="34761"/>
    <cellStyle name="Percent 4 3 2 2 3 3 3 3 3" xfId="34762"/>
    <cellStyle name="Percent 4 3 2 2 3 3 3 3 4" xfId="34763"/>
    <cellStyle name="Percent 4 3 2 2 3 3 3 4" xfId="34764"/>
    <cellStyle name="Percent 4 3 2 2 3 3 3 5" xfId="34765"/>
    <cellStyle name="Percent 4 3 2 2 3 3 3 6" xfId="34766"/>
    <cellStyle name="Percent 4 3 2 2 3 3 4" xfId="34767"/>
    <cellStyle name="Percent 4 3 2 2 3 3 4 2" xfId="34768"/>
    <cellStyle name="Percent 4 3 2 2 3 3 4 3" xfId="34769"/>
    <cellStyle name="Percent 4 3 2 2 3 3 4 4" xfId="34770"/>
    <cellStyle name="Percent 4 3 2 2 3 3 5" xfId="34771"/>
    <cellStyle name="Percent 4 3 2 2 3 3 5 2" xfId="34772"/>
    <cellStyle name="Percent 4 3 2 2 3 3 5 3" xfId="34773"/>
    <cellStyle name="Percent 4 3 2 2 3 3 5 4" xfId="34774"/>
    <cellStyle name="Percent 4 3 2 2 3 3 6" xfId="34775"/>
    <cellStyle name="Percent 4 3 2 2 3 3 7" xfId="34776"/>
    <cellStyle name="Percent 4 3 2 2 3 3 8" xfId="34777"/>
    <cellStyle name="Percent 4 3 2 2 3 4" xfId="34778"/>
    <cellStyle name="Percent 4 3 2 2 3 4 2" xfId="34779"/>
    <cellStyle name="Percent 4 3 2 2 3 4 2 2" xfId="34780"/>
    <cellStyle name="Percent 4 3 2 2 3 4 2 3" xfId="34781"/>
    <cellStyle name="Percent 4 3 2 2 3 4 2 4" xfId="34782"/>
    <cellStyle name="Percent 4 3 2 2 3 4 3" xfId="34783"/>
    <cellStyle name="Percent 4 3 2 2 3 4 3 2" xfId="34784"/>
    <cellStyle name="Percent 4 3 2 2 3 4 3 3" xfId="34785"/>
    <cellStyle name="Percent 4 3 2 2 3 4 3 4" xfId="34786"/>
    <cellStyle name="Percent 4 3 2 2 3 4 4" xfId="34787"/>
    <cellStyle name="Percent 4 3 2 2 3 4 5" xfId="34788"/>
    <cellStyle name="Percent 4 3 2 2 3 4 6" xfId="34789"/>
    <cellStyle name="Percent 4 3 2 2 3 5" xfId="34790"/>
    <cellStyle name="Percent 4 3 2 2 3 5 2" xfId="34791"/>
    <cellStyle name="Percent 4 3 2 2 3 5 2 2" xfId="34792"/>
    <cellStyle name="Percent 4 3 2 2 3 5 2 3" xfId="34793"/>
    <cellStyle name="Percent 4 3 2 2 3 5 2 4" xfId="34794"/>
    <cellStyle name="Percent 4 3 2 2 3 5 3" xfId="34795"/>
    <cellStyle name="Percent 4 3 2 2 3 5 3 2" xfId="34796"/>
    <cellStyle name="Percent 4 3 2 2 3 5 3 3" xfId="34797"/>
    <cellStyle name="Percent 4 3 2 2 3 5 3 4" xfId="34798"/>
    <cellStyle name="Percent 4 3 2 2 3 5 4" xfId="34799"/>
    <cellStyle name="Percent 4 3 2 2 3 5 5" xfId="34800"/>
    <cellStyle name="Percent 4 3 2 2 3 5 6" xfId="34801"/>
    <cellStyle name="Percent 4 3 2 2 3 6" xfId="34802"/>
    <cellStyle name="Percent 4 3 2 2 3 6 2" xfId="34803"/>
    <cellStyle name="Percent 4 3 2 2 3 6 3" xfId="34804"/>
    <cellStyle name="Percent 4 3 2 2 3 6 4" xfId="34805"/>
    <cellStyle name="Percent 4 3 2 2 3 7" xfId="34806"/>
    <cellStyle name="Percent 4 3 2 2 3 7 2" xfId="34807"/>
    <cellStyle name="Percent 4 3 2 2 3 7 3" xfId="34808"/>
    <cellStyle name="Percent 4 3 2 2 3 7 4" xfId="34809"/>
    <cellStyle name="Percent 4 3 2 2 3 8" xfId="34810"/>
    <cellStyle name="Percent 4 3 2 2 3 9" xfId="34811"/>
    <cellStyle name="Percent 4 3 2 2 4" xfId="34812"/>
    <cellStyle name="Percent 4 3 2 2 4 2" xfId="34813"/>
    <cellStyle name="Percent 4 3 2 2 4 2 2" xfId="34814"/>
    <cellStyle name="Percent 4 3 2 2 4 2 2 2" xfId="34815"/>
    <cellStyle name="Percent 4 3 2 2 4 2 2 3" xfId="34816"/>
    <cellStyle name="Percent 4 3 2 2 4 2 2 4" xfId="34817"/>
    <cellStyle name="Percent 4 3 2 2 4 2 3" xfId="34818"/>
    <cellStyle name="Percent 4 3 2 2 4 2 3 2" xfId="34819"/>
    <cellStyle name="Percent 4 3 2 2 4 2 3 3" xfId="34820"/>
    <cellStyle name="Percent 4 3 2 2 4 2 3 4" xfId="34821"/>
    <cellStyle name="Percent 4 3 2 2 4 2 4" xfId="34822"/>
    <cellStyle name="Percent 4 3 2 2 4 2 5" xfId="34823"/>
    <cellStyle name="Percent 4 3 2 2 4 2 6" xfId="34824"/>
    <cellStyle name="Percent 4 3 2 2 4 3" xfId="34825"/>
    <cellStyle name="Percent 4 3 2 2 4 3 2" xfId="34826"/>
    <cellStyle name="Percent 4 3 2 2 4 3 2 2" xfId="34827"/>
    <cellStyle name="Percent 4 3 2 2 4 3 2 3" xfId="34828"/>
    <cellStyle name="Percent 4 3 2 2 4 3 2 4" xfId="34829"/>
    <cellStyle name="Percent 4 3 2 2 4 3 3" xfId="34830"/>
    <cellStyle name="Percent 4 3 2 2 4 3 3 2" xfId="34831"/>
    <cellStyle name="Percent 4 3 2 2 4 3 3 3" xfId="34832"/>
    <cellStyle name="Percent 4 3 2 2 4 3 3 4" xfId="34833"/>
    <cellStyle name="Percent 4 3 2 2 4 3 4" xfId="34834"/>
    <cellStyle name="Percent 4 3 2 2 4 3 5" xfId="34835"/>
    <cellStyle name="Percent 4 3 2 2 4 3 6" xfId="34836"/>
    <cellStyle name="Percent 4 3 2 2 4 4" xfId="34837"/>
    <cellStyle name="Percent 4 3 2 2 4 4 2" xfId="34838"/>
    <cellStyle name="Percent 4 3 2 2 4 4 3" xfId="34839"/>
    <cellStyle name="Percent 4 3 2 2 4 4 4" xfId="34840"/>
    <cellStyle name="Percent 4 3 2 2 4 5" xfId="34841"/>
    <cellStyle name="Percent 4 3 2 2 4 5 2" xfId="34842"/>
    <cellStyle name="Percent 4 3 2 2 4 5 3" xfId="34843"/>
    <cellStyle name="Percent 4 3 2 2 4 5 4" xfId="34844"/>
    <cellStyle name="Percent 4 3 2 2 4 6" xfId="34845"/>
    <cellStyle name="Percent 4 3 2 2 4 7" xfId="34846"/>
    <cellStyle name="Percent 4 3 2 2 4 8" xfId="34847"/>
    <cellStyle name="Percent 4 3 2 2 5" xfId="34848"/>
    <cellStyle name="Percent 4 3 2 2 5 2" xfId="34849"/>
    <cellStyle name="Percent 4 3 2 2 5 2 2" xfId="34850"/>
    <cellStyle name="Percent 4 3 2 2 5 2 2 2" xfId="34851"/>
    <cellStyle name="Percent 4 3 2 2 5 2 2 3" xfId="34852"/>
    <cellStyle name="Percent 4 3 2 2 5 2 2 4" xfId="34853"/>
    <cellStyle name="Percent 4 3 2 2 5 2 3" xfId="34854"/>
    <cellStyle name="Percent 4 3 2 2 5 2 3 2" xfId="34855"/>
    <cellStyle name="Percent 4 3 2 2 5 2 3 3" xfId="34856"/>
    <cellStyle name="Percent 4 3 2 2 5 2 3 4" xfId="34857"/>
    <cellStyle name="Percent 4 3 2 2 5 2 4" xfId="34858"/>
    <cellStyle name="Percent 4 3 2 2 5 2 5" xfId="34859"/>
    <cellStyle name="Percent 4 3 2 2 5 2 6" xfId="34860"/>
    <cellStyle name="Percent 4 3 2 2 5 3" xfId="34861"/>
    <cellStyle name="Percent 4 3 2 2 5 3 2" xfId="34862"/>
    <cellStyle name="Percent 4 3 2 2 5 3 2 2" xfId="34863"/>
    <cellStyle name="Percent 4 3 2 2 5 3 2 3" xfId="34864"/>
    <cellStyle name="Percent 4 3 2 2 5 3 2 4" xfId="34865"/>
    <cellStyle name="Percent 4 3 2 2 5 3 3" xfId="34866"/>
    <cellStyle name="Percent 4 3 2 2 5 3 3 2" xfId="34867"/>
    <cellStyle name="Percent 4 3 2 2 5 3 3 3" xfId="34868"/>
    <cellStyle name="Percent 4 3 2 2 5 3 3 4" xfId="34869"/>
    <cellStyle name="Percent 4 3 2 2 5 3 4" xfId="34870"/>
    <cellStyle name="Percent 4 3 2 2 5 3 5" xfId="34871"/>
    <cellStyle name="Percent 4 3 2 2 5 3 6" xfId="34872"/>
    <cellStyle name="Percent 4 3 2 2 5 4" xfId="34873"/>
    <cellStyle name="Percent 4 3 2 2 5 4 2" xfId="34874"/>
    <cellStyle name="Percent 4 3 2 2 5 4 3" xfId="34875"/>
    <cellStyle name="Percent 4 3 2 2 5 4 4" xfId="34876"/>
    <cellStyle name="Percent 4 3 2 2 5 5" xfId="34877"/>
    <cellStyle name="Percent 4 3 2 2 5 5 2" xfId="34878"/>
    <cellStyle name="Percent 4 3 2 2 5 5 3" xfId="34879"/>
    <cellStyle name="Percent 4 3 2 2 5 5 4" xfId="34880"/>
    <cellStyle name="Percent 4 3 2 2 5 6" xfId="34881"/>
    <cellStyle name="Percent 4 3 2 2 5 7" xfId="34882"/>
    <cellStyle name="Percent 4 3 2 2 5 8" xfId="34883"/>
    <cellStyle name="Percent 4 3 2 2 6" xfId="34884"/>
    <cellStyle name="Percent 4 3 2 2 6 2" xfId="34885"/>
    <cellStyle name="Percent 4 3 2 2 6 2 2" xfId="34886"/>
    <cellStyle name="Percent 4 3 2 2 6 2 2 2" xfId="34887"/>
    <cellStyle name="Percent 4 3 2 2 6 2 2 3" xfId="34888"/>
    <cellStyle name="Percent 4 3 2 2 6 2 2 4" xfId="34889"/>
    <cellStyle name="Percent 4 3 2 2 6 2 3" xfId="34890"/>
    <cellStyle name="Percent 4 3 2 2 6 2 3 2" xfId="34891"/>
    <cellStyle name="Percent 4 3 2 2 6 2 3 3" xfId="34892"/>
    <cellStyle name="Percent 4 3 2 2 6 2 3 4" xfId="34893"/>
    <cellStyle name="Percent 4 3 2 2 6 2 4" xfId="34894"/>
    <cellStyle name="Percent 4 3 2 2 6 2 5" xfId="34895"/>
    <cellStyle name="Percent 4 3 2 2 6 2 6" xfId="34896"/>
    <cellStyle name="Percent 4 3 2 2 6 3" xfId="34897"/>
    <cellStyle name="Percent 4 3 2 2 6 3 2" xfId="34898"/>
    <cellStyle name="Percent 4 3 2 2 6 3 2 2" xfId="34899"/>
    <cellStyle name="Percent 4 3 2 2 6 3 2 3" xfId="34900"/>
    <cellStyle name="Percent 4 3 2 2 6 3 2 4" xfId="34901"/>
    <cellStyle name="Percent 4 3 2 2 6 3 3" xfId="34902"/>
    <cellStyle name="Percent 4 3 2 2 6 3 3 2" xfId="34903"/>
    <cellStyle name="Percent 4 3 2 2 6 3 3 3" xfId="34904"/>
    <cellStyle name="Percent 4 3 2 2 6 3 3 4" xfId="34905"/>
    <cellStyle name="Percent 4 3 2 2 6 3 4" xfId="34906"/>
    <cellStyle name="Percent 4 3 2 2 6 3 5" xfId="34907"/>
    <cellStyle name="Percent 4 3 2 2 6 3 6" xfId="34908"/>
    <cellStyle name="Percent 4 3 2 2 6 4" xfId="34909"/>
    <cellStyle name="Percent 4 3 2 2 6 4 2" xfId="34910"/>
    <cellStyle name="Percent 4 3 2 2 6 4 3" xfId="34911"/>
    <cellStyle name="Percent 4 3 2 2 6 4 4" xfId="34912"/>
    <cellStyle name="Percent 4 3 2 2 6 5" xfId="34913"/>
    <cellStyle name="Percent 4 3 2 2 6 5 2" xfId="34914"/>
    <cellStyle name="Percent 4 3 2 2 6 5 3" xfId="34915"/>
    <cellStyle name="Percent 4 3 2 2 6 5 4" xfId="34916"/>
    <cellStyle name="Percent 4 3 2 2 6 6" xfId="34917"/>
    <cellStyle name="Percent 4 3 2 2 6 7" xfId="34918"/>
    <cellStyle name="Percent 4 3 2 2 6 8" xfId="34919"/>
    <cellStyle name="Percent 4 3 2 2 7" xfId="34920"/>
    <cellStyle name="Percent 4 3 2 2 7 2" xfId="34921"/>
    <cellStyle name="Percent 4 3 2 2 7 2 2" xfId="34922"/>
    <cellStyle name="Percent 4 3 2 2 7 2 3" xfId="34923"/>
    <cellStyle name="Percent 4 3 2 2 7 2 4" xfId="34924"/>
    <cellStyle name="Percent 4 3 2 2 7 3" xfId="34925"/>
    <cellStyle name="Percent 4 3 2 2 7 3 2" xfId="34926"/>
    <cellStyle name="Percent 4 3 2 2 7 3 3" xfId="34927"/>
    <cellStyle name="Percent 4 3 2 2 7 3 4" xfId="34928"/>
    <cellStyle name="Percent 4 3 2 2 7 4" xfId="34929"/>
    <cellStyle name="Percent 4 3 2 2 7 5" xfId="34930"/>
    <cellStyle name="Percent 4 3 2 2 7 6" xfId="34931"/>
    <cellStyle name="Percent 4 3 2 2 8" xfId="34932"/>
    <cellStyle name="Percent 4 3 2 2 8 2" xfId="34933"/>
    <cellStyle name="Percent 4 3 2 2 8 2 2" xfId="34934"/>
    <cellStyle name="Percent 4 3 2 2 8 2 3" xfId="34935"/>
    <cellStyle name="Percent 4 3 2 2 8 2 4" xfId="34936"/>
    <cellStyle name="Percent 4 3 2 2 8 3" xfId="34937"/>
    <cellStyle name="Percent 4 3 2 2 8 3 2" xfId="34938"/>
    <cellStyle name="Percent 4 3 2 2 8 3 3" xfId="34939"/>
    <cellStyle name="Percent 4 3 2 2 8 3 4" xfId="34940"/>
    <cellStyle name="Percent 4 3 2 2 8 4" xfId="34941"/>
    <cellStyle name="Percent 4 3 2 2 8 5" xfId="34942"/>
    <cellStyle name="Percent 4 3 2 2 8 6" xfId="34943"/>
    <cellStyle name="Percent 4 3 2 2 9" xfId="34944"/>
    <cellStyle name="Percent 4 3 2 2 9 2" xfId="34945"/>
    <cellStyle name="Percent 4 3 2 2 9 3" xfId="34946"/>
    <cellStyle name="Percent 4 3 2 2 9 4" xfId="34947"/>
    <cellStyle name="Percent 4 3 2 3" xfId="34948"/>
    <cellStyle name="Percent 4 3 2 3 10" xfId="34949"/>
    <cellStyle name="Percent 4 3 2 3 11" xfId="34950"/>
    <cellStyle name="Percent 4 3 2 3 12" xfId="34951"/>
    <cellStyle name="Percent 4 3 2 3 2" xfId="34952"/>
    <cellStyle name="Percent 4 3 2 3 2 10" xfId="34953"/>
    <cellStyle name="Percent 4 3 2 3 2 2" xfId="34954"/>
    <cellStyle name="Percent 4 3 2 3 2 2 2" xfId="34955"/>
    <cellStyle name="Percent 4 3 2 3 2 2 2 2" xfId="34956"/>
    <cellStyle name="Percent 4 3 2 3 2 2 2 2 2" xfId="34957"/>
    <cellStyle name="Percent 4 3 2 3 2 2 2 2 3" xfId="34958"/>
    <cellStyle name="Percent 4 3 2 3 2 2 2 2 4" xfId="34959"/>
    <cellStyle name="Percent 4 3 2 3 2 2 2 3" xfId="34960"/>
    <cellStyle name="Percent 4 3 2 3 2 2 2 3 2" xfId="34961"/>
    <cellStyle name="Percent 4 3 2 3 2 2 2 3 3" xfId="34962"/>
    <cellStyle name="Percent 4 3 2 3 2 2 2 3 4" xfId="34963"/>
    <cellStyle name="Percent 4 3 2 3 2 2 2 4" xfId="34964"/>
    <cellStyle name="Percent 4 3 2 3 2 2 2 5" xfId="34965"/>
    <cellStyle name="Percent 4 3 2 3 2 2 2 6" xfId="34966"/>
    <cellStyle name="Percent 4 3 2 3 2 2 3" xfId="34967"/>
    <cellStyle name="Percent 4 3 2 3 2 2 3 2" xfId="34968"/>
    <cellStyle name="Percent 4 3 2 3 2 2 3 2 2" xfId="34969"/>
    <cellStyle name="Percent 4 3 2 3 2 2 3 2 3" xfId="34970"/>
    <cellStyle name="Percent 4 3 2 3 2 2 3 2 4" xfId="34971"/>
    <cellStyle name="Percent 4 3 2 3 2 2 3 3" xfId="34972"/>
    <cellStyle name="Percent 4 3 2 3 2 2 3 3 2" xfId="34973"/>
    <cellStyle name="Percent 4 3 2 3 2 2 3 3 3" xfId="34974"/>
    <cellStyle name="Percent 4 3 2 3 2 2 3 3 4" xfId="34975"/>
    <cellStyle name="Percent 4 3 2 3 2 2 3 4" xfId="34976"/>
    <cellStyle name="Percent 4 3 2 3 2 2 3 5" xfId="34977"/>
    <cellStyle name="Percent 4 3 2 3 2 2 3 6" xfId="34978"/>
    <cellStyle name="Percent 4 3 2 3 2 2 4" xfId="34979"/>
    <cellStyle name="Percent 4 3 2 3 2 2 4 2" xfId="34980"/>
    <cellStyle name="Percent 4 3 2 3 2 2 4 3" xfId="34981"/>
    <cellStyle name="Percent 4 3 2 3 2 2 4 4" xfId="34982"/>
    <cellStyle name="Percent 4 3 2 3 2 2 5" xfId="34983"/>
    <cellStyle name="Percent 4 3 2 3 2 2 5 2" xfId="34984"/>
    <cellStyle name="Percent 4 3 2 3 2 2 5 3" xfId="34985"/>
    <cellStyle name="Percent 4 3 2 3 2 2 5 4" xfId="34986"/>
    <cellStyle name="Percent 4 3 2 3 2 2 6" xfId="34987"/>
    <cellStyle name="Percent 4 3 2 3 2 2 7" xfId="34988"/>
    <cellStyle name="Percent 4 3 2 3 2 2 8" xfId="34989"/>
    <cellStyle name="Percent 4 3 2 3 2 3" xfId="34990"/>
    <cellStyle name="Percent 4 3 2 3 2 3 2" xfId="34991"/>
    <cellStyle name="Percent 4 3 2 3 2 3 2 2" xfId="34992"/>
    <cellStyle name="Percent 4 3 2 3 2 3 2 2 2" xfId="34993"/>
    <cellStyle name="Percent 4 3 2 3 2 3 2 2 3" xfId="34994"/>
    <cellStyle name="Percent 4 3 2 3 2 3 2 2 4" xfId="34995"/>
    <cellStyle name="Percent 4 3 2 3 2 3 2 3" xfId="34996"/>
    <cellStyle name="Percent 4 3 2 3 2 3 2 3 2" xfId="34997"/>
    <cellStyle name="Percent 4 3 2 3 2 3 2 3 3" xfId="34998"/>
    <cellStyle name="Percent 4 3 2 3 2 3 2 3 4" xfId="34999"/>
    <cellStyle name="Percent 4 3 2 3 2 3 2 4" xfId="35000"/>
    <cellStyle name="Percent 4 3 2 3 2 3 2 5" xfId="35001"/>
    <cellStyle name="Percent 4 3 2 3 2 3 2 6" xfId="35002"/>
    <cellStyle name="Percent 4 3 2 3 2 3 3" xfId="35003"/>
    <cellStyle name="Percent 4 3 2 3 2 3 3 2" xfId="35004"/>
    <cellStyle name="Percent 4 3 2 3 2 3 3 2 2" xfId="35005"/>
    <cellStyle name="Percent 4 3 2 3 2 3 3 2 3" xfId="35006"/>
    <cellStyle name="Percent 4 3 2 3 2 3 3 2 4" xfId="35007"/>
    <cellStyle name="Percent 4 3 2 3 2 3 3 3" xfId="35008"/>
    <cellStyle name="Percent 4 3 2 3 2 3 3 3 2" xfId="35009"/>
    <cellStyle name="Percent 4 3 2 3 2 3 3 3 3" xfId="35010"/>
    <cellStyle name="Percent 4 3 2 3 2 3 3 3 4" xfId="35011"/>
    <cellStyle name="Percent 4 3 2 3 2 3 3 4" xfId="35012"/>
    <cellStyle name="Percent 4 3 2 3 2 3 3 5" xfId="35013"/>
    <cellStyle name="Percent 4 3 2 3 2 3 3 6" xfId="35014"/>
    <cellStyle name="Percent 4 3 2 3 2 3 4" xfId="35015"/>
    <cellStyle name="Percent 4 3 2 3 2 3 4 2" xfId="35016"/>
    <cellStyle name="Percent 4 3 2 3 2 3 4 3" xfId="35017"/>
    <cellStyle name="Percent 4 3 2 3 2 3 4 4" xfId="35018"/>
    <cellStyle name="Percent 4 3 2 3 2 3 5" xfId="35019"/>
    <cellStyle name="Percent 4 3 2 3 2 3 5 2" xfId="35020"/>
    <cellStyle name="Percent 4 3 2 3 2 3 5 3" xfId="35021"/>
    <cellStyle name="Percent 4 3 2 3 2 3 5 4" xfId="35022"/>
    <cellStyle name="Percent 4 3 2 3 2 3 6" xfId="35023"/>
    <cellStyle name="Percent 4 3 2 3 2 3 7" xfId="35024"/>
    <cellStyle name="Percent 4 3 2 3 2 3 8" xfId="35025"/>
    <cellStyle name="Percent 4 3 2 3 2 4" xfId="35026"/>
    <cellStyle name="Percent 4 3 2 3 2 4 2" xfId="35027"/>
    <cellStyle name="Percent 4 3 2 3 2 4 2 2" xfId="35028"/>
    <cellStyle name="Percent 4 3 2 3 2 4 2 3" xfId="35029"/>
    <cellStyle name="Percent 4 3 2 3 2 4 2 4" xfId="35030"/>
    <cellStyle name="Percent 4 3 2 3 2 4 3" xfId="35031"/>
    <cellStyle name="Percent 4 3 2 3 2 4 3 2" xfId="35032"/>
    <cellStyle name="Percent 4 3 2 3 2 4 3 3" xfId="35033"/>
    <cellStyle name="Percent 4 3 2 3 2 4 3 4" xfId="35034"/>
    <cellStyle name="Percent 4 3 2 3 2 4 4" xfId="35035"/>
    <cellStyle name="Percent 4 3 2 3 2 4 5" xfId="35036"/>
    <cellStyle name="Percent 4 3 2 3 2 4 6" xfId="35037"/>
    <cellStyle name="Percent 4 3 2 3 2 5" xfId="35038"/>
    <cellStyle name="Percent 4 3 2 3 2 5 2" xfId="35039"/>
    <cellStyle name="Percent 4 3 2 3 2 5 2 2" xfId="35040"/>
    <cellStyle name="Percent 4 3 2 3 2 5 2 3" xfId="35041"/>
    <cellStyle name="Percent 4 3 2 3 2 5 2 4" xfId="35042"/>
    <cellStyle name="Percent 4 3 2 3 2 5 3" xfId="35043"/>
    <cellStyle name="Percent 4 3 2 3 2 5 3 2" xfId="35044"/>
    <cellStyle name="Percent 4 3 2 3 2 5 3 3" xfId="35045"/>
    <cellStyle name="Percent 4 3 2 3 2 5 3 4" xfId="35046"/>
    <cellStyle name="Percent 4 3 2 3 2 5 4" xfId="35047"/>
    <cellStyle name="Percent 4 3 2 3 2 5 5" xfId="35048"/>
    <cellStyle name="Percent 4 3 2 3 2 5 6" xfId="35049"/>
    <cellStyle name="Percent 4 3 2 3 2 6" xfId="35050"/>
    <cellStyle name="Percent 4 3 2 3 2 6 2" xfId="35051"/>
    <cellStyle name="Percent 4 3 2 3 2 6 3" xfId="35052"/>
    <cellStyle name="Percent 4 3 2 3 2 6 4" xfId="35053"/>
    <cellStyle name="Percent 4 3 2 3 2 7" xfId="35054"/>
    <cellStyle name="Percent 4 3 2 3 2 7 2" xfId="35055"/>
    <cellStyle name="Percent 4 3 2 3 2 7 3" xfId="35056"/>
    <cellStyle name="Percent 4 3 2 3 2 7 4" xfId="35057"/>
    <cellStyle name="Percent 4 3 2 3 2 8" xfId="35058"/>
    <cellStyle name="Percent 4 3 2 3 2 9" xfId="35059"/>
    <cellStyle name="Percent 4 3 2 3 3" xfId="35060"/>
    <cellStyle name="Percent 4 3 2 3 3 2" xfId="35061"/>
    <cellStyle name="Percent 4 3 2 3 3 2 2" xfId="35062"/>
    <cellStyle name="Percent 4 3 2 3 3 2 2 2" xfId="35063"/>
    <cellStyle name="Percent 4 3 2 3 3 2 2 3" xfId="35064"/>
    <cellStyle name="Percent 4 3 2 3 3 2 2 4" xfId="35065"/>
    <cellStyle name="Percent 4 3 2 3 3 2 3" xfId="35066"/>
    <cellStyle name="Percent 4 3 2 3 3 2 3 2" xfId="35067"/>
    <cellStyle name="Percent 4 3 2 3 3 2 3 3" xfId="35068"/>
    <cellStyle name="Percent 4 3 2 3 3 2 3 4" xfId="35069"/>
    <cellStyle name="Percent 4 3 2 3 3 2 4" xfId="35070"/>
    <cellStyle name="Percent 4 3 2 3 3 2 5" xfId="35071"/>
    <cellStyle name="Percent 4 3 2 3 3 2 6" xfId="35072"/>
    <cellStyle name="Percent 4 3 2 3 3 3" xfId="35073"/>
    <cellStyle name="Percent 4 3 2 3 3 3 2" xfId="35074"/>
    <cellStyle name="Percent 4 3 2 3 3 3 2 2" xfId="35075"/>
    <cellStyle name="Percent 4 3 2 3 3 3 2 3" xfId="35076"/>
    <cellStyle name="Percent 4 3 2 3 3 3 2 4" xfId="35077"/>
    <cellStyle name="Percent 4 3 2 3 3 3 3" xfId="35078"/>
    <cellStyle name="Percent 4 3 2 3 3 3 3 2" xfId="35079"/>
    <cellStyle name="Percent 4 3 2 3 3 3 3 3" xfId="35080"/>
    <cellStyle name="Percent 4 3 2 3 3 3 3 4" xfId="35081"/>
    <cellStyle name="Percent 4 3 2 3 3 3 4" xfId="35082"/>
    <cellStyle name="Percent 4 3 2 3 3 3 5" xfId="35083"/>
    <cellStyle name="Percent 4 3 2 3 3 3 6" xfId="35084"/>
    <cellStyle name="Percent 4 3 2 3 3 4" xfId="35085"/>
    <cellStyle name="Percent 4 3 2 3 3 4 2" xfId="35086"/>
    <cellStyle name="Percent 4 3 2 3 3 4 3" xfId="35087"/>
    <cellStyle name="Percent 4 3 2 3 3 4 4" xfId="35088"/>
    <cellStyle name="Percent 4 3 2 3 3 5" xfId="35089"/>
    <cellStyle name="Percent 4 3 2 3 3 5 2" xfId="35090"/>
    <cellStyle name="Percent 4 3 2 3 3 5 3" xfId="35091"/>
    <cellStyle name="Percent 4 3 2 3 3 5 4" xfId="35092"/>
    <cellStyle name="Percent 4 3 2 3 3 6" xfId="35093"/>
    <cellStyle name="Percent 4 3 2 3 3 7" xfId="35094"/>
    <cellStyle name="Percent 4 3 2 3 3 8" xfId="35095"/>
    <cellStyle name="Percent 4 3 2 3 4" xfId="35096"/>
    <cellStyle name="Percent 4 3 2 3 4 2" xfId="35097"/>
    <cellStyle name="Percent 4 3 2 3 4 2 2" xfId="35098"/>
    <cellStyle name="Percent 4 3 2 3 4 2 2 2" xfId="35099"/>
    <cellStyle name="Percent 4 3 2 3 4 2 2 3" xfId="35100"/>
    <cellStyle name="Percent 4 3 2 3 4 2 2 4" xfId="35101"/>
    <cellStyle name="Percent 4 3 2 3 4 2 3" xfId="35102"/>
    <cellStyle name="Percent 4 3 2 3 4 2 3 2" xfId="35103"/>
    <cellStyle name="Percent 4 3 2 3 4 2 3 3" xfId="35104"/>
    <cellStyle name="Percent 4 3 2 3 4 2 3 4" xfId="35105"/>
    <cellStyle name="Percent 4 3 2 3 4 2 4" xfId="35106"/>
    <cellStyle name="Percent 4 3 2 3 4 2 5" xfId="35107"/>
    <cellStyle name="Percent 4 3 2 3 4 2 6" xfId="35108"/>
    <cellStyle name="Percent 4 3 2 3 4 3" xfId="35109"/>
    <cellStyle name="Percent 4 3 2 3 4 3 2" xfId="35110"/>
    <cellStyle name="Percent 4 3 2 3 4 3 2 2" xfId="35111"/>
    <cellStyle name="Percent 4 3 2 3 4 3 2 3" xfId="35112"/>
    <cellStyle name="Percent 4 3 2 3 4 3 2 4" xfId="35113"/>
    <cellStyle name="Percent 4 3 2 3 4 3 3" xfId="35114"/>
    <cellStyle name="Percent 4 3 2 3 4 3 3 2" xfId="35115"/>
    <cellStyle name="Percent 4 3 2 3 4 3 3 3" xfId="35116"/>
    <cellStyle name="Percent 4 3 2 3 4 3 3 4" xfId="35117"/>
    <cellStyle name="Percent 4 3 2 3 4 3 4" xfId="35118"/>
    <cellStyle name="Percent 4 3 2 3 4 3 5" xfId="35119"/>
    <cellStyle name="Percent 4 3 2 3 4 3 6" xfId="35120"/>
    <cellStyle name="Percent 4 3 2 3 4 4" xfId="35121"/>
    <cellStyle name="Percent 4 3 2 3 4 4 2" xfId="35122"/>
    <cellStyle name="Percent 4 3 2 3 4 4 3" xfId="35123"/>
    <cellStyle name="Percent 4 3 2 3 4 4 4" xfId="35124"/>
    <cellStyle name="Percent 4 3 2 3 4 5" xfId="35125"/>
    <cellStyle name="Percent 4 3 2 3 4 5 2" xfId="35126"/>
    <cellStyle name="Percent 4 3 2 3 4 5 3" xfId="35127"/>
    <cellStyle name="Percent 4 3 2 3 4 5 4" xfId="35128"/>
    <cellStyle name="Percent 4 3 2 3 4 6" xfId="35129"/>
    <cellStyle name="Percent 4 3 2 3 4 7" xfId="35130"/>
    <cellStyle name="Percent 4 3 2 3 4 8" xfId="35131"/>
    <cellStyle name="Percent 4 3 2 3 5" xfId="35132"/>
    <cellStyle name="Percent 4 3 2 3 5 2" xfId="35133"/>
    <cellStyle name="Percent 4 3 2 3 5 2 2" xfId="35134"/>
    <cellStyle name="Percent 4 3 2 3 5 2 2 2" xfId="35135"/>
    <cellStyle name="Percent 4 3 2 3 5 2 2 3" xfId="35136"/>
    <cellStyle name="Percent 4 3 2 3 5 2 2 4" xfId="35137"/>
    <cellStyle name="Percent 4 3 2 3 5 2 3" xfId="35138"/>
    <cellStyle name="Percent 4 3 2 3 5 2 3 2" xfId="35139"/>
    <cellStyle name="Percent 4 3 2 3 5 2 3 3" xfId="35140"/>
    <cellStyle name="Percent 4 3 2 3 5 2 3 4" xfId="35141"/>
    <cellStyle name="Percent 4 3 2 3 5 2 4" xfId="35142"/>
    <cellStyle name="Percent 4 3 2 3 5 2 5" xfId="35143"/>
    <cellStyle name="Percent 4 3 2 3 5 2 6" xfId="35144"/>
    <cellStyle name="Percent 4 3 2 3 5 3" xfId="35145"/>
    <cellStyle name="Percent 4 3 2 3 5 3 2" xfId="35146"/>
    <cellStyle name="Percent 4 3 2 3 5 3 2 2" xfId="35147"/>
    <cellStyle name="Percent 4 3 2 3 5 3 2 3" xfId="35148"/>
    <cellStyle name="Percent 4 3 2 3 5 3 2 4" xfId="35149"/>
    <cellStyle name="Percent 4 3 2 3 5 3 3" xfId="35150"/>
    <cellStyle name="Percent 4 3 2 3 5 3 3 2" xfId="35151"/>
    <cellStyle name="Percent 4 3 2 3 5 3 3 3" xfId="35152"/>
    <cellStyle name="Percent 4 3 2 3 5 3 3 4" xfId="35153"/>
    <cellStyle name="Percent 4 3 2 3 5 3 4" xfId="35154"/>
    <cellStyle name="Percent 4 3 2 3 5 3 5" xfId="35155"/>
    <cellStyle name="Percent 4 3 2 3 5 3 6" xfId="35156"/>
    <cellStyle name="Percent 4 3 2 3 5 4" xfId="35157"/>
    <cellStyle name="Percent 4 3 2 3 5 4 2" xfId="35158"/>
    <cellStyle name="Percent 4 3 2 3 5 4 3" xfId="35159"/>
    <cellStyle name="Percent 4 3 2 3 5 4 4" xfId="35160"/>
    <cellStyle name="Percent 4 3 2 3 5 5" xfId="35161"/>
    <cellStyle name="Percent 4 3 2 3 5 5 2" xfId="35162"/>
    <cellStyle name="Percent 4 3 2 3 5 5 3" xfId="35163"/>
    <cellStyle name="Percent 4 3 2 3 5 5 4" xfId="35164"/>
    <cellStyle name="Percent 4 3 2 3 5 6" xfId="35165"/>
    <cellStyle name="Percent 4 3 2 3 5 7" xfId="35166"/>
    <cellStyle name="Percent 4 3 2 3 5 8" xfId="35167"/>
    <cellStyle name="Percent 4 3 2 3 6" xfId="35168"/>
    <cellStyle name="Percent 4 3 2 3 6 2" xfId="35169"/>
    <cellStyle name="Percent 4 3 2 3 6 2 2" xfId="35170"/>
    <cellStyle name="Percent 4 3 2 3 6 2 3" xfId="35171"/>
    <cellStyle name="Percent 4 3 2 3 6 2 4" xfId="35172"/>
    <cellStyle name="Percent 4 3 2 3 6 3" xfId="35173"/>
    <cellStyle name="Percent 4 3 2 3 6 3 2" xfId="35174"/>
    <cellStyle name="Percent 4 3 2 3 6 3 3" xfId="35175"/>
    <cellStyle name="Percent 4 3 2 3 6 3 4" xfId="35176"/>
    <cellStyle name="Percent 4 3 2 3 6 4" xfId="35177"/>
    <cellStyle name="Percent 4 3 2 3 6 5" xfId="35178"/>
    <cellStyle name="Percent 4 3 2 3 6 6" xfId="35179"/>
    <cellStyle name="Percent 4 3 2 3 7" xfId="35180"/>
    <cellStyle name="Percent 4 3 2 3 7 2" xfId="35181"/>
    <cellStyle name="Percent 4 3 2 3 7 2 2" xfId="35182"/>
    <cellStyle name="Percent 4 3 2 3 7 2 3" xfId="35183"/>
    <cellStyle name="Percent 4 3 2 3 7 2 4" xfId="35184"/>
    <cellStyle name="Percent 4 3 2 3 7 3" xfId="35185"/>
    <cellStyle name="Percent 4 3 2 3 7 3 2" xfId="35186"/>
    <cellStyle name="Percent 4 3 2 3 7 3 3" xfId="35187"/>
    <cellStyle name="Percent 4 3 2 3 7 3 4" xfId="35188"/>
    <cellStyle name="Percent 4 3 2 3 7 4" xfId="35189"/>
    <cellStyle name="Percent 4 3 2 3 7 5" xfId="35190"/>
    <cellStyle name="Percent 4 3 2 3 7 6" xfId="35191"/>
    <cellStyle name="Percent 4 3 2 3 8" xfId="35192"/>
    <cellStyle name="Percent 4 3 2 3 8 2" xfId="35193"/>
    <cellStyle name="Percent 4 3 2 3 8 3" xfId="35194"/>
    <cellStyle name="Percent 4 3 2 3 8 4" xfId="35195"/>
    <cellStyle name="Percent 4 3 2 3 9" xfId="35196"/>
    <cellStyle name="Percent 4 3 2 3 9 2" xfId="35197"/>
    <cellStyle name="Percent 4 3 2 3 9 3" xfId="35198"/>
    <cellStyle name="Percent 4 3 2 3 9 4" xfId="35199"/>
    <cellStyle name="Percent 4 3 2 4" xfId="35200"/>
    <cellStyle name="Percent 4 3 2 4 10" xfId="35201"/>
    <cellStyle name="Percent 4 3 2 4 2" xfId="35202"/>
    <cellStyle name="Percent 4 3 2 4 2 2" xfId="35203"/>
    <cellStyle name="Percent 4 3 2 4 2 2 2" xfId="35204"/>
    <cellStyle name="Percent 4 3 2 4 2 2 2 2" xfId="35205"/>
    <cellStyle name="Percent 4 3 2 4 2 2 2 3" xfId="35206"/>
    <cellStyle name="Percent 4 3 2 4 2 2 2 4" xfId="35207"/>
    <cellStyle name="Percent 4 3 2 4 2 2 3" xfId="35208"/>
    <cellStyle name="Percent 4 3 2 4 2 2 3 2" xfId="35209"/>
    <cellStyle name="Percent 4 3 2 4 2 2 3 3" xfId="35210"/>
    <cellStyle name="Percent 4 3 2 4 2 2 3 4" xfId="35211"/>
    <cellStyle name="Percent 4 3 2 4 2 2 4" xfId="35212"/>
    <cellStyle name="Percent 4 3 2 4 2 2 5" xfId="35213"/>
    <cellStyle name="Percent 4 3 2 4 2 2 6" xfId="35214"/>
    <cellStyle name="Percent 4 3 2 4 2 3" xfId="35215"/>
    <cellStyle name="Percent 4 3 2 4 2 3 2" xfId="35216"/>
    <cellStyle name="Percent 4 3 2 4 2 3 2 2" xfId="35217"/>
    <cellStyle name="Percent 4 3 2 4 2 3 2 3" xfId="35218"/>
    <cellStyle name="Percent 4 3 2 4 2 3 2 4" xfId="35219"/>
    <cellStyle name="Percent 4 3 2 4 2 3 3" xfId="35220"/>
    <cellStyle name="Percent 4 3 2 4 2 3 3 2" xfId="35221"/>
    <cellStyle name="Percent 4 3 2 4 2 3 3 3" xfId="35222"/>
    <cellStyle name="Percent 4 3 2 4 2 3 3 4" xfId="35223"/>
    <cellStyle name="Percent 4 3 2 4 2 3 4" xfId="35224"/>
    <cellStyle name="Percent 4 3 2 4 2 3 5" xfId="35225"/>
    <cellStyle name="Percent 4 3 2 4 2 3 6" xfId="35226"/>
    <cellStyle name="Percent 4 3 2 4 2 4" xfId="35227"/>
    <cellStyle name="Percent 4 3 2 4 2 4 2" xfId="35228"/>
    <cellStyle name="Percent 4 3 2 4 2 4 3" xfId="35229"/>
    <cellStyle name="Percent 4 3 2 4 2 4 4" xfId="35230"/>
    <cellStyle name="Percent 4 3 2 4 2 5" xfId="35231"/>
    <cellStyle name="Percent 4 3 2 4 2 5 2" xfId="35232"/>
    <cellStyle name="Percent 4 3 2 4 2 5 3" xfId="35233"/>
    <cellStyle name="Percent 4 3 2 4 2 5 4" xfId="35234"/>
    <cellStyle name="Percent 4 3 2 4 2 6" xfId="35235"/>
    <cellStyle name="Percent 4 3 2 4 2 7" xfId="35236"/>
    <cellStyle name="Percent 4 3 2 4 2 8" xfId="35237"/>
    <cellStyle name="Percent 4 3 2 4 3" xfId="35238"/>
    <cellStyle name="Percent 4 3 2 4 3 2" xfId="35239"/>
    <cellStyle name="Percent 4 3 2 4 3 2 2" xfId="35240"/>
    <cellStyle name="Percent 4 3 2 4 3 2 2 2" xfId="35241"/>
    <cellStyle name="Percent 4 3 2 4 3 2 2 3" xfId="35242"/>
    <cellStyle name="Percent 4 3 2 4 3 2 2 4" xfId="35243"/>
    <cellStyle name="Percent 4 3 2 4 3 2 3" xfId="35244"/>
    <cellStyle name="Percent 4 3 2 4 3 2 3 2" xfId="35245"/>
    <cellStyle name="Percent 4 3 2 4 3 2 3 3" xfId="35246"/>
    <cellStyle name="Percent 4 3 2 4 3 2 3 4" xfId="35247"/>
    <cellStyle name="Percent 4 3 2 4 3 2 4" xfId="35248"/>
    <cellStyle name="Percent 4 3 2 4 3 2 5" xfId="35249"/>
    <cellStyle name="Percent 4 3 2 4 3 2 6" xfId="35250"/>
    <cellStyle name="Percent 4 3 2 4 3 3" xfId="35251"/>
    <cellStyle name="Percent 4 3 2 4 3 3 2" xfId="35252"/>
    <cellStyle name="Percent 4 3 2 4 3 3 2 2" xfId="35253"/>
    <cellStyle name="Percent 4 3 2 4 3 3 2 3" xfId="35254"/>
    <cellStyle name="Percent 4 3 2 4 3 3 2 4" xfId="35255"/>
    <cellStyle name="Percent 4 3 2 4 3 3 3" xfId="35256"/>
    <cellStyle name="Percent 4 3 2 4 3 3 3 2" xfId="35257"/>
    <cellStyle name="Percent 4 3 2 4 3 3 3 3" xfId="35258"/>
    <cellStyle name="Percent 4 3 2 4 3 3 3 4" xfId="35259"/>
    <cellStyle name="Percent 4 3 2 4 3 3 4" xfId="35260"/>
    <cellStyle name="Percent 4 3 2 4 3 3 5" xfId="35261"/>
    <cellStyle name="Percent 4 3 2 4 3 3 6" xfId="35262"/>
    <cellStyle name="Percent 4 3 2 4 3 4" xfId="35263"/>
    <cellStyle name="Percent 4 3 2 4 3 4 2" xfId="35264"/>
    <cellStyle name="Percent 4 3 2 4 3 4 3" xfId="35265"/>
    <cellStyle name="Percent 4 3 2 4 3 4 4" xfId="35266"/>
    <cellStyle name="Percent 4 3 2 4 3 5" xfId="35267"/>
    <cellStyle name="Percent 4 3 2 4 3 5 2" xfId="35268"/>
    <cellStyle name="Percent 4 3 2 4 3 5 3" xfId="35269"/>
    <cellStyle name="Percent 4 3 2 4 3 5 4" xfId="35270"/>
    <cellStyle name="Percent 4 3 2 4 3 6" xfId="35271"/>
    <cellStyle name="Percent 4 3 2 4 3 7" xfId="35272"/>
    <cellStyle name="Percent 4 3 2 4 3 8" xfId="35273"/>
    <cellStyle name="Percent 4 3 2 4 4" xfId="35274"/>
    <cellStyle name="Percent 4 3 2 4 4 2" xfId="35275"/>
    <cellStyle name="Percent 4 3 2 4 4 2 2" xfId="35276"/>
    <cellStyle name="Percent 4 3 2 4 4 2 3" xfId="35277"/>
    <cellStyle name="Percent 4 3 2 4 4 2 4" xfId="35278"/>
    <cellStyle name="Percent 4 3 2 4 4 3" xfId="35279"/>
    <cellStyle name="Percent 4 3 2 4 4 3 2" xfId="35280"/>
    <cellStyle name="Percent 4 3 2 4 4 3 3" xfId="35281"/>
    <cellStyle name="Percent 4 3 2 4 4 3 4" xfId="35282"/>
    <cellStyle name="Percent 4 3 2 4 4 4" xfId="35283"/>
    <cellStyle name="Percent 4 3 2 4 4 5" xfId="35284"/>
    <cellStyle name="Percent 4 3 2 4 4 6" xfId="35285"/>
    <cellStyle name="Percent 4 3 2 4 5" xfId="35286"/>
    <cellStyle name="Percent 4 3 2 4 5 2" xfId="35287"/>
    <cellStyle name="Percent 4 3 2 4 5 2 2" xfId="35288"/>
    <cellStyle name="Percent 4 3 2 4 5 2 3" xfId="35289"/>
    <cellStyle name="Percent 4 3 2 4 5 2 4" xfId="35290"/>
    <cellStyle name="Percent 4 3 2 4 5 3" xfId="35291"/>
    <cellStyle name="Percent 4 3 2 4 5 3 2" xfId="35292"/>
    <cellStyle name="Percent 4 3 2 4 5 3 3" xfId="35293"/>
    <cellStyle name="Percent 4 3 2 4 5 3 4" xfId="35294"/>
    <cellStyle name="Percent 4 3 2 4 5 4" xfId="35295"/>
    <cellStyle name="Percent 4 3 2 4 5 5" xfId="35296"/>
    <cellStyle name="Percent 4 3 2 4 5 6" xfId="35297"/>
    <cellStyle name="Percent 4 3 2 4 6" xfId="35298"/>
    <cellStyle name="Percent 4 3 2 4 6 2" xfId="35299"/>
    <cellStyle name="Percent 4 3 2 4 6 3" xfId="35300"/>
    <cellStyle name="Percent 4 3 2 4 6 4" xfId="35301"/>
    <cellStyle name="Percent 4 3 2 4 7" xfId="35302"/>
    <cellStyle name="Percent 4 3 2 4 7 2" xfId="35303"/>
    <cellStyle name="Percent 4 3 2 4 7 3" xfId="35304"/>
    <cellStyle name="Percent 4 3 2 4 7 4" xfId="35305"/>
    <cellStyle name="Percent 4 3 2 4 8" xfId="35306"/>
    <cellStyle name="Percent 4 3 2 4 9" xfId="35307"/>
    <cellStyle name="Percent 4 3 2 5" xfId="35308"/>
    <cellStyle name="Percent 4 3 2 5 2" xfId="35309"/>
    <cellStyle name="Percent 4 3 2 5 2 2" xfId="35310"/>
    <cellStyle name="Percent 4 3 2 5 2 2 2" xfId="35311"/>
    <cellStyle name="Percent 4 3 2 5 2 2 3" xfId="35312"/>
    <cellStyle name="Percent 4 3 2 5 2 2 4" xfId="35313"/>
    <cellStyle name="Percent 4 3 2 5 2 3" xfId="35314"/>
    <cellStyle name="Percent 4 3 2 5 2 3 2" xfId="35315"/>
    <cellStyle name="Percent 4 3 2 5 2 3 3" xfId="35316"/>
    <cellStyle name="Percent 4 3 2 5 2 3 4" xfId="35317"/>
    <cellStyle name="Percent 4 3 2 5 2 4" xfId="35318"/>
    <cellStyle name="Percent 4 3 2 5 2 5" xfId="35319"/>
    <cellStyle name="Percent 4 3 2 5 2 6" xfId="35320"/>
    <cellStyle name="Percent 4 3 2 5 3" xfId="35321"/>
    <cellStyle name="Percent 4 3 2 5 3 2" xfId="35322"/>
    <cellStyle name="Percent 4 3 2 5 3 2 2" xfId="35323"/>
    <cellStyle name="Percent 4 3 2 5 3 2 3" xfId="35324"/>
    <cellStyle name="Percent 4 3 2 5 3 2 4" xfId="35325"/>
    <cellStyle name="Percent 4 3 2 5 3 3" xfId="35326"/>
    <cellStyle name="Percent 4 3 2 5 3 3 2" xfId="35327"/>
    <cellStyle name="Percent 4 3 2 5 3 3 3" xfId="35328"/>
    <cellStyle name="Percent 4 3 2 5 3 3 4" xfId="35329"/>
    <cellStyle name="Percent 4 3 2 5 3 4" xfId="35330"/>
    <cellStyle name="Percent 4 3 2 5 3 5" xfId="35331"/>
    <cellStyle name="Percent 4 3 2 5 3 6" xfId="35332"/>
    <cellStyle name="Percent 4 3 2 5 4" xfId="35333"/>
    <cellStyle name="Percent 4 3 2 5 4 2" xfId="35334"/>
    <cellStyle name="Percent 4 3 2 5 4 3" xfId="35335"/>
    <cellStyle name="Percent 4 3 2 5 4 4" xfId="35336"/>
    <cellStyle name="Percent 4 3 2 5 5" xfId="35337"/>
    <cellStyle name="Percent 4 3 2 5 5 2" xfId="35338"/>
    <cellStyle name="Percent 4 3 2 5 5 3" xfId="35339"/>
    <cellStyle name="Percent 4 3 2 5 5 4" xfId="35340"/>
    <cellStyle name="Percent 4 3 2 5 6" xfId="35341"/>
    <cellStyle name="Percent 4 3 2 5 7" xfId="35342"/>
    <cellStyle name="Percent 4 3 2 5 8" xfId="35343"/>
    <cellStyle name="Percent 4 3 2 6" xfId="35344"/>
    <cellStyle name="Percent 4 3 2 6 2" xfId="35345"/>
    <cellStyle name="Percent 4 3 2 6 2 2" xfId="35346"/>
    <cellStyle name="Percent 4 3 2 6 2 2 2" xfId="35347"/>
    <cellStyle name="Percent 4 3 2 6 2 2 3" xfId="35348"/>
    <cellStyle name="Percent 4 3 2 6 2 2 4" xfId="35349"/>
    <cellStyle name="Percent 4 3 2 6 2 3" xfId="35350"/>
    <cellStyle name="Percent 4 3 2 6 2 3 2" xfId="35351"/>
    <cellStyle name="Percent 4 3 2 6 2 3 3" xfId="35352"/>
    <cellStyle name="Percent 4 3 2 6 2 3 4" xfId="35353"/>
    <cellStyle name="Percent 4 3 2 6 2 4" xfId="35354"/>
    <cellStyle name="Percent 4 3 2 6 2 5" xfId="35355"/>
    <cellStyle name="Percent 4 3 2 6 2 6" xfId="35356"/>
    <cellStyle name="Percent 4 3 2 6 3" xfId="35357"/>
    <cellStyle name="Percent 4 3 2 6 3 2" xfId="35358"/>
    <cellStyle name="Percent 4 3 2 6 3 2 2" xfId="35359"/>
    <cellStyle name="Percent 4 3 2 6 3 2 3" xfId="35360"/>
    <cellStyle name="Percent 4 3 2 6 3 2 4" xfId="35361"/>
    <cellStyle name="Percent 4 3 2 6 3 3" xfId="35362"/>
    <cellStyle name="Percent 4 3 2 6 3 3 2" xfId="35363"/>
    <cellStyle name="Percent 4 3 2 6 3 3 3" xfId="35364"/>
    <cellStyle name="Percent 4 3 2 6 3 3 4" xfId="35365"/>
    <cellStyle name="Percent 4 3 2 6 3 4" xfId="35366"/>
    <cellStyle name="Percent 4 3 2 6 3 5" xfId="35367"/>
    <cellStyle name="Percent 4 3 2 6 3 6" xfId="35368"/>
    <cellStyle name="Percent 4 3 2 6 4" xfId="35369"/>
    <cellStyle name="Percent 4 3 2 6 4 2" xfId="35370"/>
    <cellStyle name="Percent 4 3 2 6 4 3" xfId="35371"/>
    <cellStyle name="Percent 4 3 2 6 4 4" xfId="35372"/>
    <cellStyle name="Percent 4 3 2 6 5" xfId="35373"/>
    <cellStyle name="Percent 4 3 2 6 5 2" xfId="35374"/>
    <cellStyle name="Percent 4 3 2 6 5 3" xfId="35375"/>
    <cellStyle name="Percent 4 3 2 6 5 4" xfId="35376"/>
    <cellStyle name="Percent 4 3 2 6 6" xfId="35377"/>
    <cellStyle name="Percent 4 3 2 6 7" xfId="35378"/>
    <cellStyle name="Percent 4 3 2 6 8" xfId="35379"/>
    <cellStyle name="Percent 4 3 2 7" xfId="35380"/>
    <cellStyle name="Percent 4 3 2 7 2" xfId="35381"/>
    <cellStyle name="Percent 4 3 2 7 2 2" xfId="35382"/>
    <cellStyle name="Percent 4 3 2 7 2 2 2" xfId="35383"/>
    <cellStyle name="Percent 4 3 2 7 2 2 3" xfId="35384"/>
    <cellStyle name="Percent 4 3 2 7 2 2 4" xfId="35385"/>
    <cellStyle name="Percent 4 3 2 7 2 3" xfId="35386"/>
    <cellStyle name="Percent 4 3 2 7 2 3 2" xfId="35387"/>
    <cellStyle name="Percent 4 3 2 7 2 3 3" xfId="35388"/>
    <cellStyle name="Percent 4 3 2 7 2 3 4" xfId="35389"/>
    <cellStyle name="Percent 4 3 2 7 2 4" xfId="35390"/>
    <cellStyle name="Percent 4 3 2 7 2 5" xfId="35391"/>
    <cellStyle name="Percent 4 3 2 7 2 6" xfId="35392"/>
    <cellStyle name="Percent 4 3 2 7 3" xfId="35393"/>
    <cellStyle name="Percent 4 3 2 7 3 2" xfId="35394"/>
    <cellStyle name="Percent 4 3 2 7 3 2 2" xfId="35395"/>
    <cellStyle name="Percent 4 3 2 7 3 2 3" xfId="35396"/>
    <cellStyle name="Percent 4 3 2 7 3 2 4" xfId="35397"/>
    <cellStyle name="Percent 4 3 2 7 3 3" xfId="35398"/>
    <cellStyle name="Percent 4 3 2 7 3 3 2" xfId="35399"/>
    <cellStyle name="Percent 4 3 2 7 3 3 3" xfId="35400"/>
    <cellStyle name="Percent 4 3 2 7 3 3 4" xfId="35401"/>
    <cellStyle name="Percent 4 3 2 7 3 4" xfId="35402"/>
    <cellStyle name="Percent 4 3 2 7 3 5" xfId="35403"/>
    <cellStyle name="Percent 4 3 2 7 3 6" xfId="35404"/>
    <cellStyle name="Percent 4 3 2 7 4" xfId="35405"/>
    <cellStyle name="Percent 4 3 2 7 4 2" xfId="35406"/>
    <cellStyle name="Percent 4 3 2 7 4 3" xfId="35407"/>
    <cellStyle name="Percent 4 3 2 7 4 4" xfId="35408"/>
    <cellStyle name="Percent 4 3 2 7 5" xfId="35409"/>
    <cellStyle name="Percent 4 3 2 7 5 2" xfId="35410"/>
    <cellStyle name="Percent 4 3 2 7 5 3" xfId="35411"/>
    <cellStyle name="Percent 4 3 2 7 5 4" xfId="35412"/>
    <cellStyle name="Percent 4 3 2 7 6" xfId="35413"/>
    <cellStyle name="Percent 4 3 2 7 7" xfId="35414"/>
    <cellStyle name="Percent 4 3 2 7 8" xfId="35415"/>
    <cellStyle name="Percent 4 3 2 8" xfId="35416"/>
    <cellStyle name="Percent 4 3 2 8 2" xfId="35417"/>
    <cellStyle name="Percent 4 3 2 8 2 2" xfId="35418"/>
    <cellStyle name="Percent 4 3 2 8 2 3" xfId="35419"/>
    <cellStyle name="Percent 4 3 2 8 2 4" xfId="35420"/>
    <cellStyle name="Percent 4 3 2 8 3" xfId="35421"/>
    <cellStyle name="Percent 4 3 2 8 3 2" xfId="35422"/>
    <cellStyle name="Percent 4 3 2 8 3 3" xfId="35423"/>
    <cellStyle name="Percent 4 3 2 8 3 4" xfId="35424"/>
    <cellStyle name="Percent 4 3 2 8 4" xfId="35425"/>
    <cellStyle name="Percent 4 3 2 8 5" xfId="35426"/>
    <cellStyle name="Percent 4 3 2 8 6" xfId="35427"/>
    <cellStyle name="Percent 4 3 2 9" xfId="35428"/>
    <cellStyle name="Percent 4 3 2 9 2" xfId="35429"/>
    <cellStyle name="Percent 4 3 2 9 2 2" xfId="35430"/>
    <cellStyle name="Percent 4 3 2 9 2 3" xfId="35431"/>
    <cellStyle name="Percent 4 3 2 9 2 4" xfId="35432"/>
    <cellStyle name="Percent 4 3 2 9 3" xfId="35433"/>
    <cellStyle name="Percent 4 3 2 9 3 2" xfId="35434"/>
    <cellStyle name="Percent 4 3 2 9 3 3" xfId="35435"/>
    <cellStyle name="Percent 4 3 2 9 3 4" xfId="35436"/>
    <cellStyle name="Percent 4 3 2 9 4" xfId="35437"/>
    <cellStyle name="Percent 4 3 2 9 5" xfId="35438"/>
    <cellStyle name="Percent 4 3 2 9 6" xfId="35439"/>
    <cellStyle name="Percent 4 3 3" xfId="35440"/>
    <cellStyle name="Percent 4 3 3 10" xfId="35441"/>
    <cellStyle name="Percent 4 3 3 10 2" xfId="35442"/>
    <cellStyle name="Percent 4 3 3 10 3" xfId="35443"/>
    <cellStyle name="Percent 4 3 3 10 4" xfId="35444"/>
    <cellStyle name="Percent 4 3 3 11" xfId="35445"/>
    <cellStyle name="Percent 4 3 3 12" xfId="35446"/>
    <cellStyle name="Percent 4 3 3 13" xfId="35447"/>
    <cellStyle name="Percent 4 3 3 2" xfId="35448"/>
    <cellStyle name="Percent 4 3 3 2 10" xfId="35449"/>
    <cellStyle name="Percent 4 3 3 2 11" xfId="35450"/>
    <cellStyle name="Percent 4 3 3 2 12" xfId="35451"/>
    <cellStyle name="Percent 4 3 3 2 2" xfId="35452"/>
    <cellStyle name="Percent 4 3 3 2 2 10" xfId="35453"/>
    <cellStyle name="Percent 4 3 3 2 2 2" xfId="35454"/>
    <cellStyle name="Percent 4 3 3 2 2 2 2" xfId="35455"/>
    <cellStyle name="Percent 4 3 3 2 2 2 2 2" xfId="35456"/>
    <cellStyle name="Percent 4 3 3 2 2 2 2 2 2" xfId="35457"/>
    <cellStyle name="Percent 4 3 3 2 2 2 2 2 3" xfId="35458"/>
    <cellStyle name="Percent 4 3 3 2 2 2 2 2 4" xfId="35459"/>
    <cellStyle name="Percent 4 3 3 2 2 2 2 3" xfId="35460"/>
    <cellStyle name="Percent 4 3 3 2 2 2 2 3 2" xfId="35461"/>
    <cellStyle name="Percent 4 3 3 2 2 2 2 3 3" xfId="35462"/>
    <cellStyle name="Percent 4 3 3 2 2 2 2 3 4" xfId="35463"/>
    <cellStyle name="Percent 4 3 3 2 2 2 2 4" xfId="35464"/>
    <cellStyle name="Percent 4 3 3 2 2 2 2 5" xfId="35465"/>
    <cellStyle name="Percent 4 3 3 2 2 2 2 6" xfId="35466"/>
    <cellStyle name="Percent 4 3 3 2 2 2 3" xfId="35467"/>
    <cellStyle name="Percent 4 3 3 2 2 2 3 2" xfId="35468"/>
    <cellStyle name="Percent 4 3 3 2 2 2 3 2 2" xfId="35469"/>
    <cellStyle name="Percent 4 3 3 2 2 2 3 2 3" xfId="35470"/>
    <cellStyle name="Percent 4 3 3 2 2 2 3 2 4" xfId="35471"/>
    <cellStyle name="Percent 4 3 3 2 2 2 3 3" xfId="35472"/>
    <cellStyle name="Percent 4 3 3 2 2 2 3 3 2" xfId="35473"/>
    <cellStyle name="Percent 4 3 3 2 2 2 3 3 3" xfId="35474"/>
    <cellStyle name="Percent 4 3 3 2 2 2 3 3 4" xfId="35475"/>
    <cellStyle name="Percent 4 3 3 2 2 2 3 4" xfId="35476"/>
    <cellStyle name="Percent 4 3 3 2 2 2 3 5" xfId="35477"/>
    <cellStyle name="Percent 4 3 3 2 2 2 3 6" xfId="35478"/>
    <cellStyle name="Percent 4 3 3 2 2 2 4" xfId="35479"/>
    <cellStyle name="Percent 4 3 3 2 2 2 4 2" xfId="35480"/>
    <cellStyle name="Percent 4 3 3 2 2 2 4 3" xfId="35481"/>
    <cellStyle name="Percent 4 3 3 2 2 2 4 4" xfId="35482"/>
    <cellStyle name="Percent 4 3 3 2 2 2 5" xfId="35483"/>
    <cellStyle name="Percent 4 3 3 2 2 2 5 2" xfId="35484"/>
    <cellStyle name="Percent 4 3 3 2 2 2 5 3" xfId="35485"/>
    <cellStyle name="Percent 4 3 3 2 2 2 5 4" xfId="35486"/>
    <cellStyle name="Percent 4 3 3 2 2 2 6" xfId="35487"/>
    <cellStyle name="Percent 4 3 3 2 2 2 7" xfId="35488"/>
    <cellStyle name="Percent 4 3 3 2 2 2 8" xfId="35489"/>
    <cellStyle name="Percent 4 3 3 2 2 3" xfId="35490"/>
    <cellStyle name="Percent 4 3 3 2 2 3 2" xfId="35491"/>
    <cellStyle name="Percent 4 3 3 2 2 3 2 2" xfId="35492"/>
    <cellStyle name="Percent 4 3 3 2 2 3 2 2 2" xfId="35493"/>
    <cellStyle name="Percent 4 3 3 2 2 3 2 2 3" xfId="35494"/>
    <cellStyle name="Percent 4 3 3 2 2 3 2 2 4" xfId="35495"/>
    <cellStyle name="Percent 4 3 3 2 2 3 2 3" xfId="35496"/>
    <cellStyle name="Percent 4 3 3 2 2 3 2 3 2" xfId="35497"/>
    <cellStyle name="Percent 4 3 3 2 2 3 2 3 3" xfId="35498"/>
    <cellStyle name="Percent 4 3 3 2 2 3 2 3 4" xfId="35499"/>
    <cellStyle name="Percent 4 3 3 2 2 3 2 4" xfId="35500"/>
    <cellStyle name="Percent 4 3 3 2 2 3 2 5" xfId="35501"/>
    <cellStyle name="Percent 4 3 3 2 2 3 2 6" xfId="35502"/>
    <cellStyle name="Percent 4 3 3 2 2 3 3" xfId="35503"/>
    <cellStyle name="Percent 4 3 3 2 2 3 3 2" xfId="35504"/>
    <cellStyle name="Percent 4 3 3 2 2 3 3 2 2" xfId="35505"/>
    <cellStyle name="Percent 4 3 3 2 2 3 3 2 3" xfId="35506"/>
    <cellStyle name="Percent 4 3 3 2 2 3 3 2 4" xfId="35507"/>
    <cellStyle name="Percent 4 3 3 2 2 3 3 3" xfId="35508"/>
    <cellStyle name="Percent 4 3 3 2 2 3 3 3 2" xfId="35509"/>
    <cellStyle name="Percent 4 3 3 2 2 3 3 3 3" xfId="35510"/>
    <cellStyle name="Percent 4 3 3 2 2 3 3 3 4" xfId="35511"/>
    <cellStyle name="Percent 4 3 3 2 2 3 3 4" xfId="35512"/>
    <cellStyle name="Percent 4 3 3 2 2 3 3 5" xfId="35513"/>
    <cellStyle name="Percent 4 3 3 2 2 3 3 6" xfId="35514"/>
    <cellStyle name="Percent 4 3 3 2 2 3 4" xfId="35515"/>
    <cellStyle name="Percent 4 3 3 2 2 3 4 2" xfId="35516"/>
    <cellStyle name="Percent 4 3 3 2 2 3 4 3" xfId="35517"/>
    <cellStyle name="Percent 4 3 3 2 2 3 4 4" xfId="35518"/>
    <cellStyle name="Percent 4 3 3 2 2 3 5" xfId="35519"/>
    <cellStyle name="Percent 4 3 3 2 2 3 5 2" xfId="35520"/>
    <cellStyle name="Percent 4 3 3 2 2 3 5 3" xfId="35521"/>
    <cellStyle name="Percent 4 3 3 2 2 3 5 4" xfId="35522"/>
    <cellStyle name="Percent 4 3 3 2 2 3 6" xfId="35523"/>
    <cellStyle name="Percent 4 3 3 2 2 3 7" xfId="35524"/>
    <cellStyle name="Percent 4 3 3 2 2 3 8" xfId="35525"/>
    <cellStyle name="Percent 4 3 3 2 2 4" xfId="35526"/>
    <cellStyle name="Percent 4 3 3 2 2 4 2" xfId="35527"/>
    <cellStyle name="Percent 4 3 3 2 2 4 2 2" xfId="35528"/>
    <cellStyle name="Percent 4 3 3 2 2 4 2 3" xfId="35529"/>
    <cellStyle name="Percent 4 3 3 2 2 4 2 4" xfId="35530"/>
    <cellStyle name="Percent 4 3 3 2 2 4 3" xfId="35531"/>
    <cellStyle name="Percent 4 3 3 2 2 4 3 2" xfId="35532"/>
    <cellStyle name="Percent 4 3 3 2 2 4 3 3" xfId="35533"/>
    <cellStyle name="Percent 4 3 3 2 2 4 3 4" xfId="35534"/>
    <cellStyle name="Percent 4 3 3 2 2 4 4" xfId="35535"/>
    <cellStyle name="Percent 4 3 3 2 2 4 5" xfId="35536"/>
    <cellStyle name="Percent 4 3 3 2 2 4 6" xfId="35537"/>
    <cellStyle name="Percent 4 3 3 2 2 5" xfId="35538"/>
    <cellStyle name="Percent 4 3 3 2 2 5 2" xfId="35539"/>
    <cellStyle name="Percent 4 3 3 2 2 5 2 2" xfId="35540"/>
    <cellStyle name="Percent 4 3 3 2 2 5 2 3" xfId="35541"/>
    <cellStyle name="Percent 4 3 3 2 2 5 2 4" xfId="35542"/>
    <cellStyle name="Percent 4 3 3 2 2 5 3" xfId="35543"/>
    <cellStyle name="Percent 4 3 3 2 2 5 3 2" xfId="35544"/>
    <cellStyle name="Percent 4 3 3 2 2 5 3 3" xfId="35545"/>
    <cellStyle name="Percent 4 3 3 2 2 5 3 4" xfId="35546"/>
    <cellStyle name="Percent 4 3 3 2 2 5 4" xfId="35547"/>
    <cellStyle name="Percent 4 3 3 2 2 5 5" xfId="35548"/>
    <cellStyle name="Percent 4 3 3 2 2 5 6" xfId="35549"/>
    <cellStyle name="Percent 4 3 3 2 2 6" xfId="35550"/>
    <cellStyle name="Percent 4 3 3 2 2 6 2" xfId="35551"/>
    <cellStyle name="Percent 4 3 3 2 2 6 3" xfId="35552"/>
    <cellStyle name="Percent 4 3 3 2 2 6 4" xfId="35553"/>
    <cellStyle name="Percent 4 3 3 2 2 7" xfId="35554"/>
    <cellStyle name="Percent 4 3 3 2 2 7 2" xfId="35555"/>
    <cellStyle name="Percent 4 3 3 2 2 7 3" xfId="35556"/>
    <cellStyle name="Percent 4 3 3 2 2 7 4" xfId="35557"/>
    <cellStyle name="Percent 4 3 3 2 2 8" xfId="35558"/>
    <cellStyle name="Percent 4 3 3 2 2 9" xfId="35559"/>
    <cellStyle name="Percent 4 3 3 2 3" xfId="35560"/>
    <cellStyle name="Percent 4 3 3 2 3 2" xfId="35561"/>
    <cellStyle name="Percent 4 3 3 2 3 2 2" xfId="35562"/>
    <cellStyle name="Percent 4 3 3 2 3 2 2 2" xfId="35563"/>
    <cellStyle name="Percent 4 3 3 2 3 2 2 3" xfId="35564"/>
    <cellStyle name="Percent 4 3 3 2 3 2 2 4" xfId="35565"/>
    <cellStyle name="Percent 4 3 3 2 3 2 3" xfId="35566"/>
    <cellStyle name="Percent 4 3 3 2 3 2 3 2" xfId="35567"/>
    <cellStyle name="Percent 4 3 3 2 3 2 3 3" xfId="35568"/>
    <cellStyle name="Percent 4 3 3 2 3 2 3 4" xfId="35569"/>
    <cellStyle name="Percent 4 3 3 2 3 2 4" xfId="35570"/>
    <cellStyle name="Percent 4 3 3 2 3 2 5" xfId="35571"/>
    <cellStyle name="Percent 4 3 3 2 3 2 6" xfId="35572"/>
    <cellStyle name="Percent 4 3 3 2 3 3" xfId="35573"/>
    <cellStyle name="Percent 4 3 3 2 3 3 2" xfId="35574"/>
    <cellStyle name="Percent 4 3 3 2 3 3 2 2" xfId="35575"/>
    <cellStyle name="Percent 4 3 3 2 3 3 2 3" xfId="35576"/>
    <cellStyle name="Percent 4 3 3 2 3 3 2 4" xfId="35577"/>
    <cellStyle name="Percent 4 3 3 2 3 3 3" xfId="35578"/>
    <cellStyle name="Percent 4 3 3 2 3 3 3 2" xfId="35579"/>
    <cellStyle name="Percent 4 3 3 2 3 3 3 3" xfId="35580"/>
    <cellStyle name="Percent 4 3 3 2 3 3 3 4" xfId="35581"/>
    <cellStyle name="Percent 4 3 3 2 3 3 4" xfId="35582"/>
    <cellStyle name="Percent 4 3 3 2 3 3 5" xfId="35583"/>
    <cellStyle name="Percent 4 3 3 2 3 3 6" xfId="35584"/>
    <cellStyle name="Percent 4 3 3 2 3 4" xfId="35585"/>
    <cellStyle name="Percent 4 3 3 2 3 4 2" xfId="35586"/>
    <cellStyle name="Percent 4 3 3 2 3 4 3" xfId="35587"/>
    <cellStyle name="Percent 4 3 3 2 3 4 4" xfId="35588"/>
    <cellStyle name="Percent 4 3 3 2 3 5" xfId="35589"/>
    <cellStyle name="Percent 4 3 3 2 3 5 2" xfId="35590"/>
    <cellStyle name="Percent 4 3 3 2 3 5 3" xfId="35591"/>
    <cellStyle name="Percent 4 3 3 2 3 5 4" xfId="35592"/>
    <cellStyle name="Percent 4 3 3 2 3 6" xfId="35593"/>
    <cellStyle name="Percent 4 3 3 2 3 7" xfId="35594"/>
    <cellStyle name="Percent 4 3 3 2 3 8" xfId="35595"/>
    <cellStyle name="Percent 4 3 3 2 4" xfId="35596"/>
    <cellStyle name="Percent 4 3 3 2 4 2" xfId="35597"/>
    <cellStyle name="Percent 4 3 3 2 4 2 2" xfId="35598"/>
    <cellStyle name="Percent 4 3 3 2 4 2 2 2" xfId="35599"/>
    <cellStyle name="Percent 4 3 3 2 4 2 2 3" xfId="35600"/>
    <cellStyle name="Percent 4 3 3 2 4 2 2 4" xfId="35601"/>
    <cellStyle name="Percent 4 3 3 2 4 2 3" xfId="35602"/>
    <cellStyle name="Percent 4 3 3 2 4 2 3 2" xfId="35603"/>
    <cellStyle name="Percent 4 3 3 2 4 2 3 3" xfId="35604"/>
    <cellStyle name="Percent 4 3 3 2 4 2 3 4" xfId="35605"/>
    <cellStyle name="Percent 4 3 3 2 4 2 4" xfId="35606"/>
    <cellStyle name="Percent 4 3 3 2 4 2 5" xfId="35607"/>
    <cellStyle name="Percent 4 3 3 2 4 2 6" xfId="35608"/>
    <cellStyle name="Percent 4 3 3 2 4 3" xfId="35609"/>
    <cellStyle name="Percent 4 3 3 2 4 3 2" xfId="35610"/>
    <cellStyle name="Percent 4 3 3 2 4 3 2 2" xfId="35611"/>
    <cellStyle name="Percent 4 3 3 2 4 3 2 3" xfId="35612"/>
    <cellStyle name="Percent 4 3 3 2 4 3 2 4" xfId="35613"/>
    <cellStyle name="Percent 4 3 3 2 4 3 3" xfId="35614"/>
    <cellStyle name="Percent 4 3 3 2 4 3 3 2" xfId="35615"/>
    <cellStyle name="Percent 4 3 3 2 4 3 3 3" xfId="35616"/>
    <cellStyle name="Percent 4 3 3 2 4 3 3 4" xfId="35617"/>
    <cellStyle name="Percent 4 3 3 2 4 3 4" xfId="35618"/>
    <cellStyle name="Percent 4 3 3 2 4 3 5" xfId="35619"/>
    <cellStyle name="Percent 4 3 3 2 4 3 6" xfId="35620"/>
    <cellStyle name="Percent 4 3 3 2 4 4" xfId="35621"/>
    <cellStyle name="Percent 4 3 3 2 4 4 2" xfId="35622"/>
    <cellStyle name="Percent 4 3 3 2 4 4 3" xfId="35623"/>
    <cellStyle name="Percent 4 3 3 2 4 4 4" xfId="35624"/>
    <cellStyle name="Percent 4 3 3 2 4 5" xfId="35625"/>
    <cellStyle name="Percent 4 3 3 2 4 5 2" xfId="35626"/>
    <cellStyle name="Percent 4 3 3 2 4 5 3" xfId="35627"/>
    <cellStyle name="Percent 4 3 3 2 4 5 4" xfId="35628"/>
    <cellStyle name="Percent 4 3 3 2 4 6" xfId="35629"/>
    <cellStyle name="Percent 4 3 3 2 4 7" xfId="35630"/>
    <cellStyle name="Percent 4 3 3 2 4 8" xfId="35631"/>
    <cellStyle name="Percent 4 3 3 2 5" xfId="35632"/>
    <cellStyle name="Percent 4 3 3 2 5 2" xfId="35633"/>
    <cellStyle name="Percent 4 3 3 2 5 2 2" xfId="35634"/>
    <cellStyle name="Percent 4 3 3 2 5 2 2 2" xfId="35635"/>
    <cellStyle name="Percent 4 3 3 2 5 2 2 3" xfId="35636"/>
    <cellStyle name="Percent 4 3 3 2 5 2 2 4" xfId="35637"/>
    <cellStyle name="Percent 4 3 3 2 5 2 3" xfId="35638"/>
    <cellStyle name="Percent 4 3 3 2 5 2 3 2" xfId="35639"/>
    <cellStyle name="Percent 4 3 3 2 5 2 3 3" xfId="35640"/>
    <cellStyle name="Percent 4 3 3 2 5 2 3 4" xfId="35641"/>
    <cellStyle name="Percent 4 3 3 2 5 2 4" xfId="35642"/>
    <cellStyle name="Percent 4 3 3 2 5 2 5" xfId="35643"/>
    <cellStyle name="Percent 4 3 3 2 5 2 6" xfId="35644"/>
    <cellStyle name="Percent 4 3 3 2 5 3" xfId="35645"/>
    <cellStyle name="Percent 4 3 3 2 5 3 2" xfId="35646"/>
    <cellStyle name="Percent 4 3 3 2 5 3 2 2" xfId="35647"/>
    <cellStyle name="Percent 4 3 3 2 5 3 2 3" xfId="35648"/>
    <cellStyle name="Percent 4 3 3 2 5 3 2 4" xfId="35649"/>
    <cellStyle name="Percent 4 3 3 2 5 3 3" xfId="35650"/>
    <cellStyle name="Percent 4 3 3 2 5 3 3 2" xfId="35651"/>
    <cellStyle name="Percent 4 3 3 2 5 3 3 3" xfId="35652"/>
    <cellStyle name="Percent 4 3 3 2 5 3 3 4" xfId="35653"/>
    <cellStyle name="Percent 4 3 3 2 5 3 4" xfId="35654"/>
    <cellStyle name="Percent 4 3 3 2 5 3 5" xfId="35655"/>
    <cellStyle name="Percent 4 3 3 2 5 3 6" xfId="35656"/>
    <cellStyle name="Percent 4 3 3 2 5 4" xfId="35657"/>
    <cellStyle name="Percent 4 3 3 2 5 4 2" xfId="35658"/>
    <cellStyle name="Percent 4 3 3 2 5 4 3" xfId="35659"/>
    <cellStyle name="Percent 4 3 3 2 5 4 4" xfId="35660"/>
    <cellStyle name="Percent 4 3 3 2 5 5" xfId="35661"/>
    <cellStyle name="Percent 4 3 3 2 5 5 2" xfId="35662"/>
    <cellStyle name="Percent 4 3 3 2 5 5 3" xfId="35663"/>
    <cellStyle name="Percent 4 3 3 2 5 5 4" xfId="35664"/>
    <cellStyle name="Percent 4 3 3 2 5 6" xfId="35665"/>
    <cellStyle name="Percent 4 3 3 2 5 7" xfId="35666"/>
    <cellStyle name="Percent 4 3 3 2 5 8" xfId="35667"/>
    <cellStyle name="Percent 4 3 3 2 6" xfId="35668"/>
    <cellStyle name="Percent 4 3 3 2 6 2" xfId="35669"/>
    <cellStyle name="Percent 4 3 3 2 6 2 2" xfId="35670"/>
    <cellStyle name="Percent 4 3 3 2 6 2 3" xfId="35671"/>
    <cellStyle name="Percent 4 3 3 2 6 2 4" xfId="35672"/>
    <cellStyle name="Percent 4 3 3 2 6 3" xfId="35673"/>
    <cellStyle name="Percent 4 3 3 2 6 3 2" xfId="35674"/>
    <cellStyle name="Percent 4 3 3 2 6 3 3" xfId="35675"/>
    <cellStyle name="Percent 4 3 3 2 6 3 4" xfId="35676"/>
    <cellStyle name="Percent 4 3 3 2 6 4" xfId="35677"/>
    <cellStyle name="Percent 4 3 3 2 6 5" xfId="35678"/>
    <cellStyle name="Percent 4 3 3 2 6 6" xfId="35679"/>
    <cellStyle name="Percent 4 3 3 2 7" xfId="35680"/>
    <cellStyle name="Percent 4 3 3 2 7 2" xfId="35681"/>
    <cellStyle name="Percent 4 3 3 2 7 2 2" xfId="35682"/>
    <cellStyle name="Percent 4 3 3 2 7 2 3" xfId="35683"/>
    <cellStyle name="Percent 4 3 3 2 7 2 4" xfId="35684"/>
    <cellStyle name="Percent 4 3 3 2 7 3" xfId="35685"/>
    <cellStyle name="Percent 4 3 3 2 7 3 2" xfId="35686"/>
    <cellStyle name="Percent 4 3 3 2 7 3 3" xfId="35687"/>
    <cellStyle name="Percent 4 3 3 2 7 3 4" xfId="35688"/>
    <cellStyle name="Percent 4 3 3 2 7 4" xfId="35689"/>
    <cellStyle name="Percent 4 3 3 2 7 5" xfId="35690"/>
    <cellStyle name="Percent 4 3 3 2 7 6" xfId="35691"/>
    <cellStyle name="Percent 4 3 3 2 8" xfId="35692"/>
    <cellStyle name="Percent 4 3 3 2 8 2" xfId="35693"/>
    <cellStyle name="Percent 4 3 3 2 8 3" xfId="35694"/>
    <cellStyle name="Percent 4 3 3 2 8 4" xfId="35695"/>
    <cellStyle name="Percent 4 3 3 2 9" xfId="35696"/>
    <cellStyle name="Percent 4 3 3 2 9 2" xfId="35697"/>
    <cellStyle name="Percent 4 3 3 2 9 3" xfId="35698"/>
    <cellStyle name="Percent 4 3 3 2 9 4" xfId="35699"/>
    <cellStyle name="Percent 4 3 3 3" xfId="35700"/>
    <cellStyle name="Percent 4 3 3 3 10" xfId="35701"/>
    <cellStyle name="Percent 4 3 3 3 2" xfId="35702"/>
    <cellStyle name="Percent 4 3 3 3 2 2" xfId="35703"/>
    <cellStyle name="Percent 4 3 3 3 2 2 2" xfId="35704"/>
    <cellStyle name="Percent 4 3 3 3 2 2 2 2" xfId="35705"/>
    <cellStyle name="Percent 4 3 3 3 2 2 2 3" xfId="35706"/>
    <cellStyle name="Percent 4 3 3 3 2 2 2 4" xfId="35707"/>
    <cellStyle name="Percent 4 3 3 3 2 2 3" xfId="35708"/>
    <cellStyle name="Percent 4 3 3 3 2 2 3 2" xfId="35709"/>
    <cellStyle name="Percent 4 3 3 3 2 2 3 3" xfId="35710"/>
    <cellStyle name="Percent 4 3 3 3 2 2 3 4" xfId="35711"/>
    <cellStyle name="Percent 4 3 3 3 2 2 4" xfId="35712"/>
    <cellStyle name="Percent 4 3 3 3 2 2 5" xfId="35713"/>
    <cellStyle name="Percent 4 3 3 3 2 2 6" xfId="35714"/>
    <cellStyle name="Percent 4 3 3 3 2 3" xfId="35715"/>
    <cellStyle name="Percent 4 3 3 3 2 3 2" xfId="35716"/>
    <cellStyle name="Percent 4 3 3 3 2 3 2 2" xfId="35717"/>
    <cellStyle name="Percent 4 3 3 3 2 3 2 3" xfId="35718"/>
    <cellStyle name="Percent 4 3 3 3 2 3 2 4" xfId="35719"/>
    <cellStyle name="Percent 4 3 3 3 2 3 3" xfId="35720"/>
    <cellStyle name="Percent 4 3 3 3 2 3 3 2" xfId="35721"/>
    <cellStyle name="Percent 4 3 3 3 2 3 3 3" xfId="35722"/>
    <cellStyle name="Percent 4 3 3 3 2 3 3 4" xfId="35723"/>
    <cellStyle name="Percent 4 3 3 3 2 3 4" xfId="35724"/>
    <cellStyle name="Percent 4 3 3 3 2 3 5" xfId="35725"/>
    <cellStyle name="Percent 4 3 3 3 2 3 6" xfId="35726"/>
    <cellStyle name="Percent 4 3 3 3 2 4" xfId="35727"/>
    <cellStyle name="Percent 4 3 3 3 2 4 2" xfId="35728"/>
    <cellStyle name="Percent 4 3 3 3 2 4 3" xfId="35729"/>
    <cellStyle name="Percent 4 3 3 3 2 4 4" xfId="35730"/>
    <cellStyle name="Percent 4 3 3 3 2 5" xfId="35731"/>
    <cellStyle name="Percent 4 3 3 3 2 5 2" xfId="35732"/>
    <cellStyle name="Percent 4 3 3 3 2 5 3" xfId="35733"/>
    <cellStyle name="Percent 4 3 3 3 2 5 4" xfId="35734"/>
    <cellStyle name="Percent 4 3 3 3 2 6" xfId="35735"/>
    <cellStyle name="Percent 4 3 3 3 2 7" xfId="35736"/>
    <cellStyle name="Percent 4 3 3 3 2 8" xfId="35737"/>
    <cellStyle name="Percent 4 3 3 3 3" xfId="35738"/>
    <cellStyle name="Percent 4 3 3 3 3 2" xfId="35739"/>
    <cellStyle name="Percent 4 3 3 3 3 2 2" xfId="35740"/>
    <cellStyle name="Percent 4 3 3 3 3 2 2 2" xfId="35741"/>
    <cellStyle name="Percent 4 3 3 3 3 2 2 3" xfId="35742"/>
    <cellStyle name="Percent 4 3 3 3 3 2 2 4" xfId="35743"/>
    <cellStyle name="Percent 4 3 3 3 3 2 3" xfId="35744"/>
    <cellStyle name="Percent 4 3 3 3 3 2 3 2" xfId="35745"/>
    <cellStyle name="Percent 4 3 3 3 3 2 3 3" xfId="35746"/>
    <cellStyle name="Percent 4 3 3 3 3 2 3 4" xfId="35747"/>
    <cellStyle name="Percent 4 3 3 3 3 2 4" xfId="35748"/>
    <cellStyle name="Percent 4 3 3 3 3 2 5" xfId="35749"/>
    <cellStyle name="Percent 4 3 3 3 3 2 6" xfId="35750"/>
    <cellStyle name="Percent 4 3 3 3 3 3" xfId="35751"/>
    <cellStyle name="Percent 4 3 3 3 3 3 2" xfId="35752"/>
    <cellStyle name="Percent 4 3 3 3 3 3 2 2" xfId="35753"/>
    <cellStyle name="Percent 4 3 3 3 3 3 2 3" xfId="35754"/>
    <cellStyle name="Percent 4 3 3 3 3 3 2 4" xfId="35755"/>
    <cellStyle name="Percent 4 3 3 3 3 3 3" xfId="35756"/>
    <cellStyle name="Percent 4 3 3 3 3 3 3 2" xfId="35757"/>
    <cellStyle name="Percent 4 3 3 3 3 3 3 3" xfId="35758"/>
    <cellStyle name="Percent 4 3 3 3 3 3 3 4" xfId="35759"/>
    <cellStyle name="Percent 4 3 3 3 3 3 4" xfId="35760"/>
    <cellStyle name="Percent 4 3 3 3 3 3 5" xfId="35761"/>
    <cellStyle name="Percent 4 3 3 3 3 3 6" xfId="35762"/>
    <cellStyle name="Percent 4 3 3 3 3 4" xfId="35763"/>
    <cellStyle name="Percent 4 3 3 3 3 4 2" xfId="35764"/>
    <cellStyle name="Percent 4 3 3 3 3 4 3" xfId="35765"/>
    <cellStyle name="Percent 4 3 3 3 3 4 4" xfId="35766"/>
    <cellStyle name="Percent 4 3 3 3 3 5" xfId="35767"/>
    <cellStyle name="Percent 4 3 3 3 3 5 2" xfId="35768"/>
    <cellStyle name="Percent 4 3 3 3 3 5 3" xfId="35769"/>
    <cellStyle name="Percent 4 3 3 3 3 5 4" xfId="35770"/>
    <cellStyle name="Percent 4 3 3 3 3 6" xfId="35771"/>
    <cellStyle name="Percent 4 3 3 3 3 7" xfId="35772"/>
    <cellStyle name="Percent 4 3 3 3 3 8" xfId="35773"/>
    <cellStyle name="Percent 4 3 3 3 4" xfId="35774"/>
    <cellStyle name="Percent 4 3 3 3 4 2" xfId="35775"/>
    <cellStyle name="Percent 4 3 3 3 4 2 2" xfId="35776"/>
    <cellStyle name="Percent 4 3 3 3 4 2 3" xfId="35777"/>
    <cellStyle name="Percent 4 3 3 3 4 2 4" xfId="35778"/>
    <cellStyle name="Percent 4 3 3 3 4 3" xfId="35779"/>
    <cellStyle name="Percent 4 3 3 3 4 3 2" xfId="35780"/>
    <cellStyle name="Percent 4 3 3 3 4 3 3" xfId="35781"/>
    <cellStyle name="Percent 4 3 3 3 4 3 4" xfId="35782"/>
    <cellStyle name="Percent 4 3 3 3 4 4" xfId="35783"/>
    <cellStyle name="Percent 4 3 3 3 4 5" xfId="35784"/>
    <cellStyle name="Percent 4 3 3 3 4 6" xfId="35785"/>
    <cellStyle name="Percent 4 3 3 3 5" xfId="35786"/>
    <cellStyle name="Percent 4 3 3 3 5 2" xfId="35787"/>
    <cellStyle name="Percent 4 3 3 3 5 2 2" xfId="35788"/>
    <cellStyle name="Percent 4 3 3 3 5 2 3" xfId="35789"/>
    <cellStyle name="Percent 4 3 3 3 5 2 4" xfId="35790"/>
    <cellStyle name="Percent 4 3 3 3 5 3" xfId="35791"/>
    <cellStyle name="Percent 4 3 3 3 5 3 2" xfId="35792"/>
    <cellStyle name="Percent 4 3 3 3 5 3 3" xfId="35793"/>
    <cellStyle name="Percent 4 3 3 3 5 3 4" xfId="35794"/>
    <cellStyle name="Percent 4 3 3 3 5 4" xfId="35795"/>
    <cellStyle name="Percent 4 3 3 3 5 5" xfId="35796"/>
    <cellStyle name="Percent 4 3 3 3 5 6" xfId="35797"/>
    <cellStyle name="Percent 4 3 3 3 6" xfId="35798"/>
    <cellStyle name="Percent 4 3 3 3 6 2" xfId="35799"/>
    <cellStyle name="Percent 4 3 3 3 6 3" xfId="35800"/>
    <cellStyle name="Percent 4 3 3 3 6 4" xfId="35801"/>
    <cellStyle name="Percent 4 3 3 3 7" xfId="35802"/>
    <cellStyle name="Percent 4 3 3 3 7 2" xfId="35803"/>
    <cellStyle name="Percent 4 3 3 3 7 3" xfId="35804"/>
    <cellStyle name="Percent 4 3 3 3 7 4" xfId="35805"/>
    <cellStyle name="Percent 4 3 3 3 8" xfId="35806"/>
    <cellStyle name="Percent 4 3 3 3 9" xfId="35807"/>
    <cellStyle name="Percent 4 3 3 4" xfId="35808"/>
    <cellStyle name="Percent 4 3 3 4 2" xfId="35809"/>
    <cellStyle name="Percent 4 3 3 4 2 2" xfId="35810"/>
    <cellStyle name="Percent 4 3 3 4 2 2 2" xfId="35811"/>
    <cellStyle name="Percent 4 3 3 4 2 2 3" xfId="35812"/>
    <cellStyle name="Percent 4 3 3 4 2 2 4" xfId="35813"/>
    <cellStyle name="Percent 4 3 3 4 2 3" xfId="35814"/>
    <cellStyle name="Percent 4 3 3 4 2 3 2" xfId="35815"/>
    <cellStyle name="Percent 4 3 3 4 2 3 3" xfId="35816"/>
    <cellStyle name="Percent 4 3 3 4 2 3 4" xfId="35817"/>
    <cellStyle name="Percent 4 3 3 4 2 4" xfId="35818"/>
    <cellStyle name="Percent 4 3 3 4 2 5" xfId="35819"/>
    <cellStyle name="Percent 4 3 3 4 2 6" xfId="35820"/>
    <cellStyle name="Percent 4 3 3 4 3" xfId="35821"/>
    <cellStyle name="Percent 4 3 3 4 3 2" xfId="35822"/>
    <cellStyle name="Percent 4 3 3 4 3 2 2" xfId="35823"/>
    <cellStyle name="Percent 4 3 3 4 3 2 3" xfId="35824"/>
    <cellStyle name="Percent 4 3 3 4 3 2 4" xfId="35825"/>
    <cellStyle name="Percent 4 3 3 4 3 3" xfId="35826"/>
    <cellStyle name="Percent 4 3 3 4 3 3 2" xfId="35827"/>
    <cellStyle name="Percent 4 3 3 4 3 3 3" xfId="35828"/>
    <cellStyle name="Percent 4 3 3 4 3 3 4" xfId="35829"/>
    <cellStyle name="Percent 4 3 3 4 3 4" xfId="35830"/>
    <cellStyle name="Percent 4 3 3 4 3 5" xfId="35831"/>
    <cellStyle name="Percent 4 3 3 4 3 6" xfId="35832"/>
    <cellStyle name="Percent 4 3 3 4 4" xfId="35833"/>
    <cellStyle name="Percent 4 3 3 4 4 2" xfId="35834"/>
    <cellStyle name="Percent 4 3 3 4 4 3" xfId="35835"/>
    <cellStyle name="Percent 4 3 3 4 4 4" xfId="35836"/>
    <cellStyle name="Percent 4 3 3 4 5" xfId="35837"/>
    <cellStyle name="Percent 4 3 3 4 5 2" xfId="35838"/>
    <cellStyle name="Percent 4 3 3 4 5 3" xfId="35839"/>
    <cellStyle name="Percent 4 3 3 4 5 4" xfId="35840"/>
    <cellStyle name="Percent 4 3 3 4 6" xfId="35841"/>
    <cellStyle name="Percent 4 3 3 4 7" xfId="35842"/>
    <cellStyle name="Percent 4 3 3 4 8" xfId="35843"/>
    <cellStyle name="Percent 4 3 3 5" xfId="35844"/>
    <cellStyle name="Percent 4 3 3 5 2" xfId="35845"/>
    <cellStyle name="Percent 4 3 3 5 2 2" xfId="35846"/>
    <cellStyle name="Percent 4 3 3 5 2 2 2" xfId="35847"/>
    <cellStyle name="Percent 4 3 3 5 2 2 3" xfId="35848"/>
    <cellStyle name="Percent 4 3 3 5 2 2 4" xfId="35849"/>
    <cellStyle name="Percent 4 3 3 5 2 3" xfId="35850"/>
    <cellStyle name="Percent 4 3 3 5 2 3 2" xfId="35851"/>
    <cellStyle name="Percent 4 3 3 5 2 3 3" xfId="35852"/>
    <cellStyle name="Percent 4 3 3 5 2 3 4" xfId="35853"/>
    <cellStyle name="Percent 4 3 3 5 2 4" xfId="35854"/>
    <cellStyle name="Percent 4 3 3 5 2 5" xfId="35855"/>
    <cellStyle name="Percent 4 3 3 5 2 6" xfId="35856"/>
    <cellStyle name="Percent 4 3 3 5 3" xfId="35857"/>
    <cellStyle name="Percent 4 3 3 5 3 2" xfId="35858"/>
    <cellStyle name="Percent 4 3 3 5 3 2 2" xfId="35859"/>
    <cellStyle name="Percent 4 3 3 5 3 2 3" xfId="35860"/>
    <cellStyle name="Percent 4 3 3 5 3 2 4" xfId="35861"/>
    <cellStyle name="Percent 4 3 3 5 3 3" xfId="35862"/>
    <cellStyle name="Percent 4 3 3 5 3 3 2" xfId="35863"/>
    <cellStyle name="Percent 4 3 3 5 3 3 3" xfId="35864"/>
    <cellStyle name="Percent 4 3 3 5 3 3 4" xfId="35865"/>
    <cellStyle name="Percent 4 3 3 5 3 4" xfId="35866"/>
    <cellStyle name="Percent 4 3 3 5 3 5" xfId="35867"/>
    <cellStyle name="Percent 4 3 3 5 3 6" xfId="35868"/>
    <cellStyle name="Percent 4 3 3 5 4" xfId="35869"/>
    <cellStyle name="Percent 4 3 3 5 4 2" xfId="35870"/>
    <cellStyle name="Percent 4 3 3 5 4 3" xfId="35871"/>
    <cellStyle name="Percent 4 3 3 5 4 4" xfId="35872"/>
    <cellStyle name="Percent 4 3 3 5 5" xfId="35873"/>
    <cellStyle name="Percent 4 3 3 5 5 2" xfId="35874"/>
    <cellStyle name="Percent 4 3 3 5 5 3" xfId="35875"/>
    <cellStyle name="Percent 4 3 3 5 5 4" xfId="35876"/>
    <cellStyle name="Percent 4 3 3 5 6" xfId="35877"/>
    <cellStyle name="Percent 4 3 3 5 7" xfId="35878"/>
    <cellStyle name="Percent 4 3 3 5 8" xfId="35879"/>
    <cellStyle name="Percent 4 3 3 6" xfId="35880"/>
    <cellStyle name="Percent 4 3 3 6 2" xfId="35881"/>
    <cellStyle name="Percent 4 3 3 6 2 2" xfId="35882"/>
    <cellStyle name="Percent 4 3 3 6 2 2 2" xfId="35883"/>
    <cellStyle name="Percent 4 3 3 6 2 2 3" xfId="35884"/>
    <cellStyle name="Percent 4 3 3 6 2 2 4" xfId="35885"/>
    <cellStyle name="Percent 4 3 3 6 2 3" xfId="35886"/>
    <cellStyle name="Percent 4 3 3 6 2 3 2" xfId="35887"/>
    <cellStyle name="Percent 4 3 3 6 2 3 3" xfId="35888"/>
    <cellStyle name="Percent 4 3 3 6 2 3 4" xfId="35889"/>
    <cellStyle name="Percent 4 3 3 6 2 4" xfId="35890"/>
    <cellStyle name="Percent 4 3 3 6 2 5" xfId="35891"/>
    <cellStyle name="Percent 4 3 3 6 2 6" xfId="35892"/>
    <cellStyle name="Percent 4 3 3 6 3" xfId="35893"/>
    <cellStyle name="Percent 4 3 3 6 3 2" xfId="35894"/>
    <cellStyle name="Percent 4 3 3 6 3 2 2" xfId="35895"/>
    <cellStyle name="Percent 4 3 3 6 3 2 3" xfId="35896"/>
    <cellStyle name="Percent 4 3 3 6 3 2 4" xfId="35897"/>
    <cellStyle name="Percent 4 3 3 6 3 3" xfId="35898"/>
    <cellStyle name="Percent 4 3 3 6 3 3 2" xfId="35899"/>
    <cellStyle name="Percent 4 3 3 6 3 3 3" xfId="35900"/>
    <cellStyle name="Percent 4 3 3 6 3 3 4" xfId="35901"/>
    <cellStyle name="Percent 4 3 3 6 3 4" xfId="35902"/>
    <cellStyle name="Percent 4 3 3 6 3 5" xfId="35903"/>
    <cellStyle name="Percent 4 3 3 6 3 6" xfId="35904"/>
    <cellStyle name="Percent 4 3 3 6 4" xfId="35905"/>
    <cellStyle name="Percent 4 3 3 6 4 2" xfId="35906"/>
    <cellStyle name="Percent 4 3 3 6 4 3" xfId="35907"/>
    <cellStyle name="Percent 4 3 3 6 4 4" xfId="35908"/>
    <cellStyle name="Percent 4 3 3 6 5" xfId="35909"/>
    <cellStyle name="Percent 4 3 3 6 5 2" xfId="35910"/>
    <cellStyle name="Percent 4 3 3 6 5 3" xfId="35911"/>
    <cellStyle name="Percent 4 3 3 6 5 4" xfId="35912"/>
    <cellStyle name="Percent 4 3 3 6 6" xfId="35913"/>
    <cellStyle name="Percent 4 3 3 6 7" xfId="35914"/>
    <cellStyle name="Percent 4 3 3 6 8" xfId="35915"/>
    <cellStyle name="Percent 4 3 3 7" xfId="35916"/>
    <cellStyle name="Percent 4 3 3 7 2" xfId="35917"/>
    <cellStyle name="Percent 4 3 3 7 2 2" xfId="35918"/>
    <cellStyle name="Percent 4 3 3 7 2 3" xfId="35919"/>
    <cellStyle name="Percent 4 3 3 7 2 4" xfId="35920"/>
    <cellStyle name="Percent 4 3 3 7 3" xfId="35921"/>
    <cellStyle name="Percent 4 3 3 7 3 2" xfId="35922"/>
    <cellStyle name="Percent 4 3 3 7 3 3" xfId="35923"/>
    <cellStyle name="Percent 4 3 3 7 3 4" xfId="35924"/>
    <cellStyle name="Percent 4 3 3 7 4" xfId="35925"/>
    <cellStyle name="Percent 4 3 3 7 5" xfId="35926"/>
    <cellStyle name="Percent 4 3 3 7 6" xfId="35927"/>
    <cellStyle name="Percent 4 3 3 8" xfId="35928"/>
    <cellStyle name="Percent 4 3 3 8 2" xfId="35929"/>
    <cellStyle name="Percent 4 3 3 8 2 2" xfId="35930"/>
    <cellStyle name="Percent 4 3 3 8 2 3" xfId="35931"/>
    <cellStyle name="Percent 4 3 3 8 2 4" xfId="35932"/>
    <cellStyle name="Percent 4 3 3 8 3" xfId="35933"/>
    <cellStyle name="Percent 4 3 3 8 3 2" xfId="35934"/>
    <cellStyle name="Percent 4 3 3 8 3 3" xfId="35935"/>
    <cellStyle name="Percent 4 3 3 8 3 4" xfId="35936"/>
    <cellStyle name="Percent 4 3 3 8 4" xfId="35937"/>
    <cellStyle name="Percent 4 3 3 8 5" xfId="35938"/>
    <cellStyle name="Percent 4 3 3 8 6" xfId="35939"/>
    <cellStyle name="Percent 4 3 3 9" xfId="35940"/>
    <cellStyle name="Percent 4 3 3 9 2" xfId="35941"/>
    <cellStyle name="Percent 4 3 3 9 3" xfId="35942"/>
    <cellStyle name="Percent 4 3 3 9 4" xfId="35943"/>
    <cellStyle name="Percent 4 3 4" xfId="35944"/>
    <cellStyle name="Percent 4 3 4 10" xfId="35945"/>
    <cellStyle name="Percent 4 3 4 11" xfId="35946"/>
    <cellStyle name="Percent 4 3 4 12" xfId="35947"/>
    <cellStyle name="Percent 4 3 4 2" xfId="35948"/>
    <cellStyle name="Percent 4 3 4 2 10" xfId="35949"/>
    <cellStyle name="Percent 4 3 4 2 2" xfId="35950"/>
    <cellStyle name="Percent 4 3 4 2 2 2" xfId="35951"/>
    <cellStyle name="Percent 4 3 4 2 2 2 2" xfId="35952"/>
    <cellStyle name="Percent 4 3 4 2 2 2 2 2" xfId="35953"/>
    <cellStyle name="Percent 4 3 4 2 2 2 2 3" xfId="35954"/>
    <cellStyle name="Percent 4 3 4 2 2 2 2 4" xfId="35955"/>
    <cellStyle name="Percent 4 3 4 2 2 2 3" xfId="35956"/>
    <cellStyle name="Percent 4 3 4 2 2 2 3 2" xfId="35957"/>
    <cellStyle name="Percent 4 3 4 2 2 2 3 3" xfId="35958"/>
    <cellStyle name="Percent 4 3 4 2 2 2 3 4" xfId="35959"/>
    <cellStyle name="Percent 4 3 4 2 2 2 4" xfId="35960"/>
    <cellStyle name="Percent 4 3 4 2 2 2 5" xfId="35961"/>
    <cellStyle name="Percent 4 3 4 2 2 2 6" xfId="35962"/>
    <cellStyle name="Percent 4 3 4 2 2 3" xfId="35963"/>
    <cellStyle name="Percent 4 3 4 2 2 3 2" xfId="35964"/>
    <cellStyle name="Percent 4 3 4 2 2 3 2 2" xfId="35965"/>
    <cellStyle name="Percent 4 3 4 2 2 3 2 3" xfId="35966"/>
    <cellStyle name="Percent 4 3 4 2 2 3 2 4" xfId="35967"/>
    <cellStyle name="Percent 4 3 4 2 2 3 3" xfId="35968"/>
    <cellStyle name="Percent 4 3 4 2 2 3 3 2" xfId="35969"/>
    <cellStyle name="Percent 4 3 4 2 2 3 3 3" xfId="35970"/>
    <cellStyle name="Percent 4 3 4 2 2 3 3 4" xfId="35971"/>
    <cellStyle name="Percent 4 3 4 2 2 3 4" xfId="35972"/>
    <cellStyle name="Percent 4 3 4 2 2 3 5" xfId="35973"/>
    <cellStyle name="Percent 4 3 4 2 2 3 6" xfId="35974"/>
    <cellStyle name="Percent 4 3 4 2 2 4" xfId="35975"/>
    <cellStyle name="Percent 4 3 4 2 2 4 2" xfId="35976"/>
    <cellStyle name="Percent 4 3 4 2 2 4 3" xfId="35977"/>
    <cellStyle name="Percent 4 3 4 2 2 4 4" xfId="35978"/>
    <cellStyle name="Percent 4 3 4 2 2 5" xfId="35979"/>
    <cellStyle name="Percent 4 3 4 2 2 5 2" xfId="35980"/>
    <cellStyle name="Percent 4 3 4 2 2 5 3" xfId="35981"/>
    <cellStyle name="Percent 4 3 4 2 2 5 4" xfId="35982"/>
    <cellStyle name="Percent 4 3 4 2 2 6" xfId="35983"/>
    <cellStyle name="Percent 4 3 4 2 2 7" xfId="35984"/>
    <cellStyle name="Percent 4 3 4 2 2 8" xfId="35985"/>
    <cellStyle name="Percent 4 3 4 2 3" xfId="35986"/>
    <cellStyle name="Percent 4 3 4 2 3 2" xfId="35987"/>
    <cellStyle name="Percent 4 3 4 2 3 2 2" xfId="35988"/>
    <cellStyle name="Percent 4 3 4 2 3 2 2 2" xfId="35989"/>
    <cellStyle name="Percent 4 3 4 2 3 2 2 3" xfId="35990"/>
    <cellStyle name="Percent 4 3 4 2 3 2 2 4" xfId="35991"/>
    <cellStyle name="Percent 4 3 4 2 3 2 3" xfId="35992"/>
    <cellStyle name="Percent 4 3 4 2 3 2 3 2" xfId="35993"/>
    <cellStyle name="Percent 4 3 4 2 3 2 3 3" xfId="35994"/>
    <cellStyle name="Percent 4 3 4 2 3 2 3 4" xfId="35995"/>
    <cellStyle name="Percent 4 3 4 2 3 2 4" xfId="35996"/>
    <cellStyle name="Percent 4 3 4 2 3 2 5" xfId="35997"/>
    <cellStyle name="Percent 4 3 4 2 3 2 6" xfId="35998"/>
    <cellStyle name="Percent 4 3 4 2 3 3" xfId="35999"/>
    <cellStyle name="Percent 4 3 4 2 3 3 2" xfId="36000"/>
    <cellStyle name="Percent 4 3 4 2 3 3 2 2" xfId="36001"/>
    <cellStyle name="Percent 4 3 4 2 3 3 2 3" xfId="36002"/>
    <cellStyle name="Percent 4 3 4 2 3 3 2 4" xfId="36003"/>
    <cellStyle name="Percent 4 3 4 2 3 3 3" xfId="36004"/>
    <cellStyle name="Percent 4 3 4 2 3 3 3 2" xfId="36005"/>
    <cellStyle name="Percent 4 3 4 2 3 3 3 3" xfId="36006"/>
    <cellStyle name="Percent 4 3 4 2 3 3 3 4" xfId="36007"/>
    <cellStyle name="Percent 4 3 4 2 3 3 4" xfId="36008"/>
    <cellStyle name="Percent 4 3 4 2 3 3 5" xfId="36009"/>
    <cellStyle name="Percent 4 3 4 2 3 3 6" xfId="36010"/>
    <cellStyle name="Percent 4 3 4 2 3 4" xfId="36011"/>
    <cellStyle name="Percent 4 3 4 2 3 4 2" xfId="36012"/>
    <cellStyle name="Percent 4 3 4 2 3 4 3" xfId="36013"/>
    <cellStyle name="Percent 4 3 4 2 3 4 4" xfId="36014"/>
    <cellStyle name="Percent 4 3 4 2 3 5" xfId="36015"/>
    <cellStyle name="Percent 4 3 4 2 3 5 2" xfId="36016"/>
    <cellStyle name="Percent 4 3 4 2 3 5 3" xfId="36017"/>
    <cellStyle name="Percent 4 3 4 2 3 5 4" xfId="36018"/>
    <cellStyle name="Percent 4 3 4 2 3 6" xfId="36019"/>
    <cellStyle name="Percent 4 3 4 2 3 7" xfId="36020"/>
    <cellStyle name="Percent 4 3 4 2 3 8" xfId="36021"/>
    <cellStyle name="Percent 4 3 4 2 4" xfId="36022"/>
    <cellStyle name="Percent 4 3 4 2 4 2" xfId="36023"/>
    <cellStyle name="Percent 4 3 4 2 4 2 2" xfId="36024"/>
    <cellStyle name="Percent 4 3 4 2 4 2 3" xfId="36025"/>
    <cellStyle name="Percent 4 3 4 2 4 2 4" xfId="36026"/>
    <cellStyle name="Percent 4 3 4 2 4 3" xfId="36027"/>
    <cellStyle name="Percent 4 3 4 2 4 3 2" xfId="36028"/>
    <cellStyle name="Percent 4 3 4 2 4 3 3" xfId="36029"/>
    <cellStyle name="Percent 4 3 4 2 4 3 4" xfId="36030"/>
    <cellStyle name="Percent 4 3 4 2 4 4" xfId="36031"/>
    <cellStyle name="Percent 4 3 4 2 4 5" xfId="36032"/>
    <cellStyle name="Percent 4 3 4 2 4 6" xfId="36033"/>
    <cellStyle name="Percent 4 3 4 2 5" xfId="36034"/>
    <cellStyle name="Percent 4 3 4 2 5 2" xfId="36035"/>
    <cellStyle name="Percent 4 3 4 2 5 2 2" xfId="36036"/>
    <cellStyle name="Percent 4 3 4 2 5 2 3" xfId="36037"/>
    <cellStyle name="Percent 4 3 4 2 5 2 4" xfId="36038"/>
    <cellStyle name="Percent 4 3 4 2 5 3" xfId="36039"/>
    <cellStyle name="Percent 4 3 4 2 5 3 2" xfId="36040"/>
    <cellStyle name="Percent 4 3 4 2 5 3 3" xfId="36041"/>
    <cellStyle name="Percent 4 3 4 2 5 3 4" xfId="36042"/>
    <cellStyle name="Percent 4 3 4 2 5 4" xfId="36043"/>
    <cellStyle name="Percent 4 3 4 2 5 5" xfId="36044"/>
    <cellStyle name="Percent 4 3 4 2 5 6" xfId="36045"/>
    <cellStyle name="Percent 4 3 4 2 6" xfId="36046"/>
    <cellStyle name="Percent 4 3 4 2 6 2" xfId="36047"/>
    <cellStyle name="Percent 4 3 4 2 6 3" xfId="36048"/>
    <cellStyle name="Percent 4 3 4 2 6 4" xfId="36049"/>
    <cellStyle name="Percent 4 3 4 2 7" xfId="36050"/>
    <cellStyle name="Percent 4 3 4 2 7 2" xfId="36051"/>
    <cellStyle name="Percent 4 3 4 2 7 3" xfId="36052"/>
    <cellStyle name="Percent 4 3 4 2 7 4" xfId="36053"/>
    <cellStyle name="Percent 4 3 4 2 8" xfId="36054"/>
    <cellStyle name="Percent 4 3 4 2 9" xfId="36055"/>
    <cellStyle name="Percent 4 3 4 3" xfId="36056"/>
    <cellStyle name="Percent 4 3 4 3 2" xfId="36057"/>
    <cellStyle name="Percent 4 3 4 3 2 2" xfId="36058"/>
    <cellStyle name="Percent 4 3 4 3 2 2 2" xfId="36059"/>
    <cellStyle name="Percent 4 3 4 3 2 2 3" xfId="36060"/>
    <cellStyle name="Percent 4 3 4 3 2 2 4" xfId="36061"/>
    <cellStyle name="Percent 4 3 4 3 2 3" xfId="36062"/>
    <cellStyle name="Percent 4 3 4 3 2 3 2" xfId="36063"/>
    <cellStyle name="Percent 4 3 4 3 2 3 3" xfId="36064"/>
    <cellStyle name="Percent 4 3 4 3 2 3 4" xfId="36065"/>
    <cellStyle name="Percent 4 3 4 3 2 4" xfId="36066"/>
    <cellStyle name="Percent 4 3 4 3 2 5" xfId="36067"/>
    <cellStyle name="Percent 4 3 4 3 2 6" xfId="36068"/>
    <cellStyle name="Percent 4 3 4 3 3" xfId="36069"/>
    <cellStyle name="Percent 4 3 4 3 3 2" xfId="36070"/>
    <cellStyle name="Percent 4 3 4 3 3 2 2" xfId="36071"/>
    <cellStyle name="Percent 4 3 4 3 3 2 3" xfId="36072"/>
    <cellStyle name="Percent 4 3 4 3 3 2 4" xfId="36073"/>
    <cellStyle name="Percent 4 3 4 3 3 3" xfId="36074"/>
    <cellStyle name="Percent 4 3 4 3 3 3 2" xfId="36075"/>
    <cellStyle name="Percent 4 3 4 3 3 3 3" xfId="36076"/>
    <cellStyle name="Percent 4 3 4 3 3 3 4" xfId="36077"/>
    <cellStyle name="Percent 4 3 4 3 3 4" xfId="36078"/>
    <cellStyle name="Percent 4 3 4 3 3 5" xfId="36079"/>
    <cellStyle name="Percent 4 3 4 3 3 6" xfId="36080"/>
    <cellStyle name="Percent 4 3 4 3 4" xfId="36081"/>
    <cellStyle name="Percent 4 3 4 3 4 2" xfId="36082"/>
    <cellStyle name="Percent 4 3 4 3 4 3" xfId="36083"/>
    <cellStyle name="Percent 4 3 4 3 4 4" xfId="36084"/>
    <cellStyle name="Percent 4 3 4 3 5" xfId="36085"/>
    <cellStyle name="Percent 4 3 4 3 5 2" xfId="36086"/>
    <cellStyle name="Percent 4 3 4 3 5 3" xfId="36087"/>
    <cellStyle name="Percent 4 3 4 3 5 4" xfId="36088"/>
    <cellStyle name="Percent 4 3 4 3 6" xfId="36089"/>
    <cellStyle name="Percent 4 3 4 3 7" xfId="36090"/>
    <cellStyle name="Percent 4 3 4 3 8" xfId="36091"/>
    <cellStyle name="Percent 4 3 4 4" xfId="36092"/>
    <cellStyle name="Percent 4 3 4 4 2" xfId="36093"/>
    <cellStyle name="Percent 4 3 4 4 2 2" xfId="36094"/>
    <cellStyle name="Percent 4 3 4 4 2 2 2" xfId="36095"/>
    <cellStyle name="Percent 4 3 4 4 2 2 3" xfId="36096"/>
    <cellStyle name="Percent 4 3 4 4 2 2 4" xfId="36097"/>
    <cellStyle name="Percent 4 3 4 4 2 3" xfId="36098"/>
    <cellStyle name="Percent 4 3 4 4 2 3 2" xfId="36099"/>
    <cellStyle name="Percent 4 3 4 4 2 3 3" xfId="36100"/>
    <cellStyle name="Percent 4 3 4 4 2 3 4" xfId="36101"/>
    <cellStyle name="Percent 4 3 4 4 2 4" xfId="36102"/>
    <cellStyle name="Percent 4 3 4 4 2 5" xfId="36103"/>
    <cellStyle name="Percent 4 3 4 4 2 6" xfId="36104"/>
    <cellStyle name="Percent 4 3 4 4 3" xfId="36105"/>
    <cellStyle name="Percent 4 3 4 4 3 2" xfId="36106"/>
    <cellStyle name="Percent 4 3 4 4 3 2 2" xfId="36107"/>
    <cellStyle name="Percent 4 3 4 4 3 2 3" xfId="36108"/>
    <cellStyle name="Percent 4 3 4 4 3 2 4" xfId="36109"/>
    <cellStyle name="Percent 4 3 4 4 3 3" xfId="36110"/>
    <cellStyle name="Percent 4 3 4 4 3 3 2" xfId="36111"/>
    <cellStyle name="Percent 4 3 4 4 3 3 3" xfId="36112"/>
    <cellStyle name="Percent 4 3 4 4 3 3 4" xfId="36113"/>
    <cellStyle name="Percent 4 3 4 4 3 4" xfId="36114"/>
    <cellStyle name="Percent 4 3 4 4 3 5" xfId="36115"/>
    <cellStyle name="Percent 4 3 4 4 3 6" xfId="36116"/>
    <cellStyle name="Percent 4 3 4 4 4" xfId="36117"/>
    <cellStyle name="Percent 4 3 4 4 4 2" xfId="36118"/>
    <cellStyle name="Percent 4 3 4 4 4 3" xfId="36119"/>
    <cellStyle name="Percent 4 3 4 4 4 4" xfId="36120"/>
    <cellStyle name="Percent 4 3 4 4 5" xfId="36121"/>
    <cellStyle name="Percent 4 3 4 4 5 2" xfId="36122"/>
    <cellStyle name="Percent 4 3 4 4 5 3" xfId="36123"/>
    <cellStyle name="Percent 4 3 4 4 5 4" xfId="36124"/>
    <cellStyle name="Percent 4 3 4 4 6" xfId="36125"/>
    <cellStyle name="Percent 4 3 4 4 7" xfId="36126"/>
    <cellStyle name="Percent 4 3 4 4 8" xfId="36127"/>
    <cellStyle name="Percent 4 3 4 5" xfId="36128"/>
    <cellStyle name="Percent 4 3 4 5 2" xfId="36129"/>
    <cellStyle name="Percent 4 3 4 5 2 2" xfId="36130"/>
    <cellStyle name="Percent 4 3 4 5 2 2 2" xfId="36131"/>
    <cellStyle name="Percent 4 3 4 5 2 2 3" xfId="36132"/>
    <cellStyle name="Percent 4 3 4 5 2 2 4" xfId="36133"/>
    <cellStyle name="Percent 4 3 4 5 2 3" xfId="36134"/>
    <cellStyle name="Percent 4 3 4 5 2 3 2" xfId="36135"/>
    <cellStyle name="Percent 4 3 4 5 2 3 3" xfId="36136"/>
    <cellStyle name="Percent 4 3 4 5 2 3 4" xfId="36137"/>
    <cellStyle name="Percent 4 3 4 5 2 4" xfId="36138"/>
    <cellStyle name="Percent 4 3 4 5 2 5" xfId="36139"/>
    <cellStyle name="Percent 4 3 4 5 2 6" xfId="36140"/>
    <cellStyle name="Percent 4 3 4 5 3" xfId="36141"/>
    <cellStyle name="Percent 4 3 4 5 3 2" xfId="36142"/>
    <cellStyle name="Percent 4 3 4 5 3 2 2" xfId="36143"/>
    <cellStyle name="Percent 4 3 4 5 3 2 3" xfId="36144"/>
    <cellStyle name="Percent 4 3 4 5 3 2 4" xfId="36145"/>
    <cellStyle name="Percent 4 3 4 5 3 3" xfId="36146"/>
    <cellStyle name="Percent 4 3 4 5 3 3 2" xfId="36147"/>
    <cellStyle name="Percent 4 3 4 5 3 3 3" xfId="36148"/>
    <cellStyle name="Percent 4 3 4 5 3 3 4" xfId="36149"/>
    <cellStyle name="Percent 4 3 4 5 3 4" xfId="36150"/>
    <cellStyle name="Percent 4 3 4 5 3 5" xfId="36151"/>
    <cellStyle name="Percent 4 3 4 5 3 6" xfId="36152"/>
    <cellStyle name="Percent 4 3 4 5 4" xfId="36153"/>
    <cellStyle name="Percent 4 3 4 5 4 2" xfId="36154"/>
    <cellStyle name="Percent 4 3 4 5 4 3" xfId="36155"/>
    <cellStyle name="Percent 4 3 4 5 4 4" xfId="36156"/>
    <cellStyle name="Percent 4 3 4 5 5" xfId="36157"/>
    <cellStyle name="Percent 4 3 4 5 5 2" xfId="36158"/>
    <cellStyle name="Percent 4 3 4 5 5 3" xfId="36159"/>
    <cellStyle name="Percent 4 3 4 5 5 4" xfId="36160"/>
    <cellStyle name="Percent 4 3 4 5 6" xfId="36161"/>
    <cellStyle name="Percent 4 3 4 5 7" xfId="36162"/>
    <cellStyle name="Percent 4 3 4 5 8" xfId="36163"/>
    <cellStyle name="Percent 4 3 4 6" xfId="36164"/>
    <cellStyle name="Percent 4 3 4 6 2" xfId="36165"/>
    <cellStyle name="Percent 4 3 4 6 2 2" xfId="36166"/>
    <cellStyle name="Percent 4 3 4 6 2 3" xfId="36167"/>
    <cellStyle name="Percent 4 3 4 6 2 4" xfId="36168"/>
    <cellStyle name="Percent 4 3 4 6 3" xfId="36169"/>
    <cellStyle name="Percent 4 3 4 6 3 2" xfId="36170"/>
    <cellStyle name="Percent 4 3 4 6 3 3" xfId="36171"/>
    <cellStyle name="Percent 4 3 4 6 3 4" xfId="36172"/>
    <cellStyle name="Percent 4 3 4 6 4" xfId="36173"/>
    <cellStyle name="Percent 4 3 4 6 5" xfId="36174"/>
    <cellStyle name="Percent 4 3 4 6 6" xfId="36175"/>
    <cellStyle name="Percent 4 3 4 7" xfId="36176"/>
    <cellStyle name="Percent 4 3 4 7 2" xfId="36177"/>
    <cellStyle name="Percent 4 3 4 7 2 2" xfId="36178"/>
    <cellStyle name="Percent 4 3 4 7 2 3" xfId="36179"/>
    <cellStyle name="Percent 4 3 4 7 2 4" xfId="36180"/>
    <cellStyle name="Percent 4 3 4 7 3" xfId="36181"/>
    <cellStyle name="Percent 4 3 4 7 3 2" xfId="36182"/>
    <cellStyle name="Percent 4 3 4 7 3 3" xfId="36183"/>
    <cellStyle name="Percent 4 3 4 7 3 4" xfId="36184"/>
    <cellStyle name="Percent 4 3 4 7 4" xfId="36185"/>
    <cellStyle name="Percent 4 3 4 7 5" xfId="36186"/>
    <cellStyle name="Percent 4 3 4 7 6" xfId="36187"/>
    <cellStyle name="Percent 4 3 4 8" xfId="36188"/>
    <cellStyle name="Percent 4 3 4 8 2" xfId="36189"/>
    <cellStyle name="Percent 4 3 4 8 3" xfId="36190"/>
    <cellStyle name="Percent 4 3 4 8 4" xfId="36191"/>
    <cellStyle name="Percent 4 3 4 9" xfId="36192"/>
    <cellStyle name="Percent 4 3 4 9 2" xfId="36193"/>
    <cellStyle name="Percent 4 3 4 9 3" xfId="36194"/>
    <cellStyle name="Percent 4 3 4 9 4" xfId="36195"/>
    <cellStyle name="Percent 4 3 5" xfId="36196"/>
    <cellStyle name="Percent 4 3 5 10" xfId="36197"/>
    <cellStyle name="Percent 4 3 5 2" xfId="36198"/>
    <cellStyle name="Percent 4 3 5 2 2" xfId="36199"/>
    <cellStyle name="Percent 4 3 5 2 2 2" xfId="36200"/>
    <cellStyle name="Percent 4 3 5 2 2 2 2" xfId="36201"/>
    <cellStyle name="Percent 4 3 5 2 2 2 3" xfId="36202"/>
    <cellStyle name="Percent 4 3 5 2 2 2 4" xfId="36203"/>
    <cellStyle name="Percent 4 3 5 2 2 3" xfId="36204"/>
    <cellStyle name="Percent 4 3 5 2 2 3 2" xfId="36205"/>
    <cellStyle name="Percent 4 3 5 2 2 3 3" xfId="36206"/>
    <cellStyle name="Percent 4 3 5 2 2 3 4" xfId="36207"/>
    <cellStyle name="Percent 4 3 5 2 2 4" xfId="36208"/>
    <cellStyle name="Percent 4 3 5 2 2 5" xfId="36209"/>
    <cellStyle name="Percent 4 3 5 2 2 6" xfId="36210"/>
    <cellStyle name="Percent 4 3 5 2 3" xfId="36211"/>
    <cellStyle name="Percent 4 3 5 2 3 2" xfId="36212"/>
    <cellStyle name="Percent 4 3 5 2 3 2 2" xfId="36213"/>
    <cellStyle name="Percent 4 3 5 2 3 2 3" xfId="36214"/>
    <cellStyle name="Percent 4 3 5 2 3 2 4" xfId="36215"/>
    <cellStyle name="Percent 4 3 5 2 3 3" xfId="36216"/>
    <cellStyle name="Percent 4 3 5 2 3 3 2" xfId="36217"/>
    <cellStyle name="Percent 4 3 5 2 3 3 3" xfId="36218"/>
    <cellStyle name="Percent 4 3 5 2 3 3 4" xfId="36219"/>
    <cellStyle name="Percent 4 3 5 2 3 4" xfId="36220"/>
    <cellStyle name="Percent 4 3 5 2 3 5" xfId="36221"/>
    <cellStyle name="Percent 4 3 5 2 3 6" xfId="36222"/>
    <cellStyle name="Percent 4 3 5 2 4" xfId="36223"/>
    <cellStyle name="Percent 4 3 5 2 4 2" xfId="36224"/>
    <cellStyle name="Percent 4 3 5 2 4 3" xfId="36225"/>
    <cellStyle name="Percent 4 3 5 2 4 4" xfId="36226"/>
    <cellStyle name="Percent 4 3 5 2 5" xfId="36227"/>
    <cellStyle name="Percent 4 3 5 2 5 2" xfId="36228"/>
    <cellStyle name="Percent 4 3 5 2 5 3" xfId="36229"/>
    <cellStyle name="Percent 4 3 5 2 5 4" xfId="36230"/>
    <cellStyle name="Percent 4 3 5 2 6" xfId="36231"/>
    <cellStyle name="Percent 4 3 5 2 7" xfId="36232"/>
    <cellStyle name="Percent 4 3 5 2 8" xfId="36233"/>
    <cellStyle name="Percent 4 3 5 3" xfId="36234"/>
    <cellStyle name="Percent 4 3 5 3 2" xfId="36235"/>
    <cellStyle name="Percent 4 3 5 3 2 2" xfId="36236"/>
    <cellStyle name="Percent 4 3 5 3 2 2 2" xfId="36237"/>
    <cellStyle name="Percent 4 3 5 3 2 2 3" xfId="36238"/>
    <cellStyle name="Percent 4 3 5 3 2 2 4" xfId="36239"/>
    <cellStyle name="Percent 4 3 5 3 2 3" xfId="36240"/>
    <cellStyle name="Percent 4 3 5 3 2 3 2" xfId="36241"/>
    <cellStyle name="Percent 4 3 5 3 2 3 3" xfId="36242"/>
    <cellStyle name="Percent 4 3 5 3 2 3 4" xfId="36243"/>
    <cellStyle name="Percent 4 3 5 3 2 4" xfId="36244"/>
    <cellStyle name="Percent 4 3 5 3 2 5" xfId="36245"/>
    <cellStyle name="Percent 4 3 5 3 2 6" xfId="36246"/>
    <cellStyle name="Percent 4 3 5 3 3" xfId="36247"/>
    <cellStyle name="Percent 4 3 5 3 3 2" xfId="36248"/>
    <cellStyle name="Percent 4 3 5 3 3 2 2" xfId="36249"/>
    <cellStyle name="Percent 4 3 5 3 3 2 3" xfId="36250"/>
    <cellStyle name="Percent 4 3 5 3 3 2 4" xfId="36251"/>
    <cellStyle name="Percent 4 3 5 3 3 3" xfId="36252"/>
    <cellStyle name="Percent 4 3 5 3 3 3 2" xfId="36253"/>
    <cellStyle name="Percent 4 3 5 3 3 3 3" xfId="36254"/>
    <cellStyle name="Percent 4 3 5 3 3 3 4" xfId="36255"/>
    <cellStyle name="Percent 4 3 5 3 3 4" xfId="36256"/>
    <cellStyle name="Percent 4 3 5 3 3 5" xfId="36257"/>
    <cellStyle name="Percent 4 3 5 3 3 6" xfId="36258"/>
    <cellStyle name="Percent 4 3 5 3 4" xfId="36259"/>
    <cellStyle name="Percent 4 3 5 3 4 2" xfId="36260"/>
    <cellStyle name="Percent 4 3 5 3 4 3" xfId="36261"/>
    <cellStyle name="Percent 4 3 5 3 4 4" xfId="36262"/>
    <cellStyle name="Percent 4 3 5 3 5" xfId="36263"/>
    <cellStyle name="Percent 4 3 5 3 5 2" xfId="36264"/>
    <cellStyle name="Percent 4 3 5 3 5 3" xfId="36265"/>
    <cellStyle name="Percent 4 3 5 3 5 4" xfId="36266"/>
    <cellStyle name="Percent 4 3 5 3 6" xfId="36267"/>
    <cellStyle name="Percent 4 3 5 3 7" xfId="36268"/>
    <cellStyle name="Percent 4 3 5 3 8" xfId="36269"/>
    <cellStyle name="Percent 4 3 5 4" xfId="36270"/>
    <cellStyle name="Percent 4 3 5 4 2" xfId="36271"/>
    <cellStyle name="Percent 4 3 5 4 2 2" xfId="36272"/>
    <cellStyle name="Percent 4 3 5 4 2 3" xfId="36273"/>
    <cellStyle name="Percent 4 3 5 4 2 4" xfId="36274"/>
    <cellStyle name="Percent 4 3 5 4 3" xfId="36275"/>
    <cellStyle name="Percent 4 3 5 4 3 2" xfId="36276"/>
    <cellStyle name="Percent 4 3 5 4 3 3" xfId="36277"/>
    <cellStyle name="Percent 4 3 5 4 3 4" xfId="36278"/>
    <cellStyle name="Percent 4 3 5 4 4" xfId="36279"/>
    <cellStyle name="Percent 4 3 5 4 5" xfId="36280"/>
    <cellStyle name="Percent 4 3 5 4 6" xfId="36281"/>
    <cellStyle name="Percent 4 3 5 5" xfId="36282"/>
    <cellStyle name="Percent 4 3 5 5 2" xfId="36283"/>
    <cellStyle name="Percent 4 3 5 5 2 2" xfId="36284"/>
    <cellStyle name="Percent 4 3 5 5 2 3" xfId="36285"/>
    <cellStyle name="Percent 4 3 5 5 2 4" xfId="36286"/>
    <cellStyle name="Percent 4 3 5 5 3" xfId="36287"/>
    <cellStyle name="Percent 4 3 5 5 3 2" xfId="36288"/>
    <cellStyle name="Percent 4 3 5 5 3 3" xfId="36289"/>
    <cellStyle name="Percent 4 3 5 5 3 4" xfId="36290"/>
    <cellStyle name="Percent 4 3 5 5 4" xfId="36291"/>
    <cellStyle name="Percent 4 3 5 5 5" xfId="36292"/>
    <cellStyle name="Percent 4 3 5 5 6" xfId="36293"/>
    <cellStyle name="Percent 4 3 5 6" xfId="36294"/>
    <cellStyle name="Percent 4 3 5 6 2" xfId="36295"/>
    <cellStyle name="Percent 4 3 5 6 3" xfId="36296"/>
    <cellStyle name="Percent 4 3 5 6 4" xfId="36297"/>
    <cellStyle name="Percent 4 3 5 7" xfId="36298"/>
    <cellStyle name="Percent 4 3 5 7 2" xfId="36299"/>
    <cellStyle name="Percent 4 3 5 7 3" xfId="36300"/>
    <cellStyle name="Percent 4 3 5 7 4" xfId="36301"/>
    <cellStyle name="Percent 4 3 5 8" xfId="36302"/>
    <cellStyle name="Percent 4 3 5 9" xfId="36303"/>
    <cellStyle name="Percent 4 3 6" xfId="36304"/>
    <cellStyle name="Percent 4 3 6 2" xfId="36305"/>
    <cellStyle name="Percent 4 3 6 2 2" xfId="36306"/>
    <cellStyle name="Percent 4 3 6 2 2 2" xfId="36307"/>
    <cellStyle name="Percent 4 3 6 2 2 3" xfId="36308"/>
    <cellStyle name="Percent 4 3 6 2 2 4" xfId="36309"/>
    <cellStyle name="Percent 4 3 6 2 3" xfId="36310"/>
    <cellStyle name="Percent 4 3 6 2 3 2" xfId="36311"/>
    <cellStyle name="Percent 4 3 6 2 3 3" xfId="36312"/>
    <cellStyle name="Percent 4 3 6 2 3 4" xfId="36313"/>
    <cellStyle name="Percent 4 3 6 2 4" xfId="36314"/>
    <cellStyle name="Percent 4 3 6 2 5" xfId="36315"/>
    <cellStyle name="Percent 4 3 6 2 6" xfId="36316"/>
    <cellStyle name="Percent 4 3 6 3" xfId="36317"/>
    <cellStyle name="Percent 4 3 6 3 2" xfId="36318"/>
    <cellStyle name="Percent 4 3 6 3 2 2" xfId="36319"/>
    <cellStyle name="Percent 4 3 6 3 2 3" xfId="36320"/>
    <cellStyle name="Percent 4 3 6 3 2 4" xfId="36321"/>
    <cellStyle name="Percent 4 3 6 3 3" xfId="36322"/>
    <cellStyle name="Percent 4 3 6 3 3 2" xfId="36323"/>
    <cellStyle name="Percent 4 3 6 3 3 3" xfId="36324"/>
    <cellStyle name="Percent 4 3 6 3 3 4" xfId="36325"/>
    <cellStyle name="Percent 4 3 6 3 4" xfId="36326"/>
    <cellStyle name="Percent 4 3 6 3 5" xfId="36327"/>
    <cellStyle name="Percent 4 3 6 3 6" xfId="36328"/>
    <cellStyle name="Percent 4 3 6 4" xfId="36329"/>
    <cellStyle name="Percent 4 3 6 4 2" xfId="36330"/>
    <cellStyle name="Percent 4 3 6 4 3" xfId="36331"/>
    <cellStyle name="Percent 4 3 6 4 4" xfId="36332"/>
    <cellStyle name="Percent 4 3 6 5" xfId="36333"/>
    <cellStyle name="Percent 4 3 6 5 2" xfId="36334"/>
    <cellStyle name="Percent 4 3 6 5 3" xfId="36335"/>
    <cellStyle name="Percent 4 3 6 5 4" xfId="36336"/>
    <cellStyle name="Percent 4 3 6 6" xfId="36337"/>
    <cellStyle name="Percent 4 3 6 7" xfId="36338"/>
    <cellStyle name="Percent 4 3 6 8" xfId="36339"/>
    <cellStyle name="Percent 4 3 7" xfId="36340"/>
    <cellStyle name="Percent 4 3 7 2" xfId="36341"/>
    <cellStyle name="Percent 4 3 7 2 2" xfId="36342"/>
    <cellStyle name="Percent 4 3 7 2 2 2" xfId="36343"/>
    <cellStyle name="Percent 4 3 7 2 2 3" xfId="36344"/>
    <cellStyle name="Percent 4 3 7 2 2 4" xfId="36345"/>
    <cellStyle name="Percent 4 3 7 2 3" xfId="36346"/>
    <cellStyle name="Percent 4 3 7 2 3 2" xfId="36347"/>
    <cellStyle name="Percent 4 3 7 2 3 3" xfId="36348"/>
    <cellStyle name="Percent 4 3 7 2 3 4" xfId="36349"/>
    <cellStyle name="Percent 4 3 7 2 4" xfId="36350"/>
    <cellStyle name="Percent 4 3 7 2 5" xfId="36351"/>
    <cellStyle name="Percent 4 3 7 2 6" xfId="36352"/>
    <cellStyle name="Percent 4 3 7 3" xfId="36353"/>
    <cellStyle name="Percent 4 3 7 3 2" xfId="36354"/>
    <cellStyle name="Percent 4 3 7 3 2 2" xfId="36355"/>
    <cellStyle name="Percent 4 3 7 3 2 3" xfId="36356"/>
    <cellStyle name="Percent 4 3 7 3 2 4" xfId="36357"/>
    <cellStyle name="Percent 4 3 7 3 3" xfId="36358"/>
    <cellStyle name="Percent 4 3 7 3 3 2" xfId="36359"/>
    <cellStyle name="Percent 4 3 7 3 3 3" xfId="36360"/>
    <cellStyle name="Percent 4 3 7 3 3 4" xfId="36361"/>
    <cellStyle name="Percent 4 3 7 3 4" xfId="36362"/>
    <cellStyle name="Percent 4 3 7 3 5" xfId="36363"/>
    <cellStyle name="Percent 4 3 7 3 6" xfId="36364"/>
    <cellStyle name="Percent 4 3 7 4" xfId="36365"/>
    <cellStyle name="Percent 4 3 7 4 2" xfId="36366"/>
    <cellStyle name="Percent 4 3 7 4 3" xfId="36367"/>
    <cellStyle name="Percent 4 3 7 4 4" xfId="36368"/>
    <cellStyle name="Percent 4 3 7 5" xfId="36369"/>
    <cellStyle name="Percent 4 3 7 5 2" xfId="36370"/>
    <cellStyle name="Percent 4 3 7 5 3" xfId="36371"/>
    <cellStyle name="Percent 4 3 7 5 4" xfId="36372"/>
    <cellStyle name="Percent 4 3 7 6" xfId="36373"/>
    <cellStyle name="Percent 4 3 7 7" xfId="36374"/>
    <cellStyle name="Percent 4 3 7 8" xfId="36375"/>
    <cellStyle name="Percent 4 3 8" xfId="36376"/>
    <cellStyle name="Percent 4 3 8 2" xfId="36377"/>
    <cellStyle name="Percent 4 3 8 2 2" xfId="36378"/>
    <cellStyle name="Percent 4 3 8 2 2 2" xfId="36379"/>
    <cellStyle name="Percent 4 3 8 2 2 3" xfId="36380"/>
    <cellStyle name="Percent 4 3 8 2 2 4" xfId="36381"/>
    <cellStyle name="Percent 4 3 8 2 3" xfId="36382"/>
    <cellStyle name="Percent 4 3 8 2 3 2" xfId="36383"/>
    <cellStyle name="Percent 4 3 8 2 3 3" xfId="36384"/>
    <cellStyle name="Percent 4 3 8 2 3 4" xfId="36385"/>
    <cellStyle name="Percent 4 3 8 2 4" xfId="36386"/>
    <cellStyle name="Percent 4 3 8 2 5" xfId="36387"/>
    <cellStyle name="Percent 4 3 8 2 6" xfId="36388"/>
    <cellStyle name="Percent 4 3 8 3" xfId="36389"/>
    <cellStyle name="Percent 4 3 8 3 2" xfId="36390"/>
    <cellStyle name="Percent 4 3 8 3 2 2" xfId="36391"/>
    <cellStyle name="Percent 4 3 8 3 2 3" xfId="36392"/>
    <cellStyle name="Percent 4 3 8 3 2 4" xfId="36393"/>
    <cellStyle name="Percent 4 3 8 3 3" xfId="36394"/>
    <cellStyle name="Percent 4 3 8 3 3 2" xfId="36395"/>
    <cellStyle name="Percent 4 3 8 3 3 3" xfId="36396"/>
    <cellStyle name="Percent 4 3 8 3 3 4" xfId="36397"/>
    <cellStyle name="Percent 4 3 8 3 4" xfId="36398"/>
    <cellStyle name="Percent 4 3 8 3 5" xfId="36399"/>
    <cellStyle name="Percent 4 3 8 3 6" xfId="36400"/>
    <cellStyle name="Percent 4 3 8 4" xfId="36401"/>
    <cellStyle name="Percent 4 3 8 4 2" xfId="36402"/>
    <cellStyle name="Percent 4 3 8 4 3" xfId="36403"/>
    <cellStyle name="Percent 4 3 8 4 4" xfId="36404"/>
    <cellStyle name="Percent 4 3 8 5" xfId="36405"/>
    <cellStyle name="Percent 4 3 8 5 2" xfId="36406"/>
    <cellStyle name="Percent 4 3 8 5 3" xfId="36407"/>
    <cellStyle name="Percent 4 3 8 5 4" xfId="36408"/>
    <cellStyle name="Percent 4 3 8 6" xfId="36409"/>
    <cellStyle name="Percent 4 3 8 7" xfId="36410"/>
    <cellStyle name="Percent 4 3 8 8" xfId="36411"/>
    <cellStyle name="Percent 4 3 9" xfId="36412"/>
    <cellStyle name="Percent 4 3 9 2" xfId="36413"/>
    <cellStyle name="Percent 4 3 9 2 2" xfId="36414"/>
    <cellStyle name="Percent 4 3 9 2 3" xfId="36415"/>
    <cellStyle name="Percent 4 3 9 2 4" xfId="36416"/>
    <cellStyle name="Percent 4 3 9 3" xfId="36417"/>
    <cellStyle name="Percent 4 3 9 3 2" xfId="36418"/>
    <cellStyle name="Percent 4 3 9 3 3" xfId="36419"/>
    <cellStyle name="Percent 4 3 9 3 4" xfId="36420"/>
    <cellStyle name="Percent 4 3 9 4" xfId="36421"/>
    <cellStyle name="Percent 4 3 9 5" xfId="36422"/>
    <cellStyle name="Percent 4 3 9 6" xfId="36423"/>
    <cellStyle name="Percent 4 4" xfId="36424"/>
    <cellStyle name="Percent 4 4 10" xfId="36425"/>
    <cellStyle name="Percent 4 4 10 2" xfId="36426"/>
    <cellStyle name="Percent 4 4 10 2 2" xfId="36427"/>
    <cellStyle name="Percent 4 4 10 2 3" xfId="36428"/>
    <cellStyle name="Percent 4 4 10 2 4" xfId="36429"/>
    <cellStyle name="Percent 4 4 10 3" xfId="36430"/>
    <cellStyle name="Percent 4 4 10 3 2" xfId="36431"/>
    <cellStyle name="Percent 4 4 10 3 3" xfId="36432"/>
    <cellStyle name="Percent 4 4 10 3 4" xfId="36433"/>
    <cellStyle name="Percent 4 4 10 4" xfId="36434"/>
    <cellStyle name="Percent 4 4 10 5" xfId="36435"/>
    <cellStyle name="Percent 4 4 10 6" xfId="36436"/>
    <cellStyle name="Percent 4 4 11" xfId="36437"/>
    <cellStyle name="Percent 4 4 11 2" xfId="36438"/>
    <cellStyle name="Percent 4 4 11 3" xfId="36439"/>
    <cellStyle name="Percent 4 4 11 4" xfId="36440"/>
    <cellStyle name="Percent 4 4 12" xfId="36441"/>
    <cellStyle name="Percent 4 4 12 2" xfId="36442"/>
    <cellStyle name="Percent 4 4 12 3" xfId="36443"/>
    <cellStyle name="Percent 4 4 12 4" xfId="36444"/>
    <cellStyle name="Percent 4 4 13" xfId="36445"/>
    <cellStyle name="Percent 4 4 13 2" xfId="36446"/>
    <cellStyle name="Percent 4 4 13 3" xfId="36447"/>
    <cellStyle name="Percent 4 4 13 4" xfId="36448"/>
    <cellStyle name="Percent 4 4 14" xfId="36449"/>
    <cellStyle name="Percent 4 4 15" xfId="36450"/>
    <cellStyle name="Percent 4 4 16" xfId="36451"/>
    <cellStyle name="Percent 4 4 17" xfId="36452"/>
    <cellStyle name="Percent 4 4 18" xfId="36453"/>
    <cellStyle name="Percent 4 4 2" xfId="36454"/>
    <cellStyle name="Percent 4 4 2 10" xfId="36455"/>
    <cellStyle name="Percent 4 4 2 10 2" xfId="36456"/>
    <cellStyle name="Percent 4 4 2 10 3" xfId="36457"/>
    <cellStyle name="Percent 4 4 2 10 4" xfId="36458"/>
    <cellStyle name="Percent 4 4 2 11" xfId="36459"/>
    <cellStyle name="Percent 4 4 2 11 2" xfId="36460"/>
    <cellStyle name="Percent 4 4 2 11 3" xfId="36461"/>
    <cellStyle name="Percent 4 4 2 11 4" xfId="36462"/>
    <cellStyle name="Percent 4 4 2 12" xfId="36463"/>
    <cellStyle name="Percent 4 4 2 12 2" xfId="36464"/>
    <cellStyle name="Percent 4 4 2 12 3" xfId="36465"/>
    <cellStyle name="Percent 4 4 2 12 4" xfId="36466"/>
    <cellStyle name="Percent 4 4 2 13" xfId="36467"/>
    <cellStyle name="Percent 4 4 2 14" xfId="36468"/>
    <cellStyle name="Percent 4 4 2 15" xfId="36469"/>
    <cellStyle name="Percent 4 4 2 16" xfId="36470"/>
    <cellStyle name="Percent 4 4 2 17" xfId="36471"/>
    <cellStyle name="Percent 4 4 2 2" xfId="36472"/>
    <cellStyle name="Percent 4 4 2 2 10" xfId="36473"/>
    <cellStyle name="Percent 4 4 2 2 10 2" xfId="36474"/>
    <cellStyle name="Percent 4 4 2 2 10 3" xfId="36475"/>
    <cellStyle name="Percent 4 4 2 2 10 4" xfId="36476"/>
    <cellStyle name="Percent 4 4 2 2 11" xfId="36477"/>
    <cellStyle name="Percent 4 4 2 2 12" xfId="36478"/>
    <cellStyle name="Percent 4 4 2 2 13" xfId="36479"/>
    <cellStyle name="Percent 4 4 2 2 2" xfId="36480"/>
    <cellStyle name="Percent 4 4 2 2 2 10" xfId="36481"/>
    <cellStyle name="Percent 4 4 2 2 2 11" xfId="36482"/>
    <cellStyle name="Percent 4 4 2 2 2 12" xfId="36483"/>
    <cellStyle name="Percent 4 4 2 2 2 2" xfId="36484"/>
    <cellStyle name="Percent 4 4 2 2 2 2 10" xfId="36485"/>
    <cellStyle name="Percent 4 4 2 2 2 2 2" xfId="36486"/>
    <cellStyle name="Percent 4 4 2 2 2 2 2 2" xfId="36487"/>
    <cellStyle name="Percent 4 4 2 2 2 2 2 2 2" xfId="36488"/>
    <cellStyle name="Percent 4 4 2 2 2 2 2 2 2 2" xfId="36489"/>
    <cellStyle name="Percent 4 4 2 2 2 2 2 2 2 3" xfId="36490"/>
    <cellStyle name="Percent 4 4 2 2 2 2 2 2 2 4" xfId="36491"/>
    <cellStyle name="Percent 4 4 2 2 2 2 2 2 3" xfId="36492"/>
    <cellStyle name="Percent 4 4 2 2 2 2 2 2 3 2" xfId="36493"/>
    <cellStyle name="Percent 4 4 2 2 2 2 2 2 3 3" xfId="36494"/>
    <cellStyle name="Percent 4 4 2 2 2 2 2 2 3 4" xfId="36495"/>
    <cellStyle name="Percent 4 4 2 2 2 2 2 2 4" xfId="36496"/>
    <cellStyle name="Percent 4 4 2 2 2 2 2 2 5" xfId="36497"/>
    <cellStyle name="Percent 4 4 2 2 2 2 2 2 6" xfId="36498"/>
    <cellStyle name="Percent 4 4 2 2 2 2 2 3" xfId="36499"/>
    <cellStyle name="Percent 4 4 2 2 2 2 2 3 2" xfId="36500"/>
    <cellStyle name="Percent 4 4 2 2 2 2 2 3 2 2" xfId="36501"/>
    <cellStyle name="Percent 4 4 2 2 2 2 2 3 2 3" xfId="36502"/>
    <cellStyle name="Percent 4 4 2 2 2 2 2 3 2 4" xfId="36503"/>
    <cellStyle name="Percent 4 4 2 2 2 2 2 3 3" xfId="36504"/>
    <cellStyle name="Percent 4 4 2 2 2 2 2 3 3 2" xfId="36505"/>
    <cellStyle name="Percent 4 4 2 2 2 2 2 3 3 3" xfId="36506"/>
    <cellStyle name="Percent 4 4 2 2 2 2 2 3 3 4" xfId="36507"/>
    <cellStyle name="Percent 4 4 2 2 2 2 2 3 4" xfId="36508"/>
    <cellStyle name="Percent 4 4 2 2 2 2 2 3 5" xfId="36509"/>
    <cellStyle name="Percent 4 4 2 2 2 2 2 3 6" xfId="36510"/>
    <cellStyle name="Percent 4 4 2 2 2 2 2 4" xfId="36511"/>
    <cellStyle name="Percent 4 4 2 2 2 2 2 4 2" xfId="36512"/>
    <cellStyle name="Percent 4 4 2 2 2 2 2 4 3" xfId="36513"/>
    <cellStyle name="Percent 4 4 2 2 2 2 2 4 4" xfId="36514"/>
    <cellStyle name="Percent 4 4 2 2 2 2 2 5" xfId="36515"/>
    <cellStyle name="Percent 4 4 2 2 2 2 2 5 2" xfId="36516"/>
    <cellStyle name="Percent 4 4 2 2 2 2 2 5 3" xfId="36517"/>
    <cellStyle name="Percent 4 4 2 2 2 2 2 5 4" xfId="36518"/>
    <cellStyle name="Percent 4 4 2 2 2 2 2 6" xfId="36519"/>
    <cellStyle name="Percent 4 4 2 2 2 2 2 7" xfId="36520"/>
    <cellStyle name="Percent 4 4 2 2 2 2 2 8" xfId="36521"/>
    <cellStyle name="Percent 4 4 2 2 2 2 3" xfId="36522"/>
    <cellStyle name="Percent 4 4 2 2 2 2 3 2" xfId="36523"/>
    <cellStyle name="Percent 4 4 2 2 2 2 3 2 2" xfId="36524"/>
    <cellStyle name="Percent 4 4 2 2 2 2 3 2 2 2" xfId="36525"/>
    <cellStyle name="Percent 4 4 2 2 2 2 3 2 2 3" xfId="36526"/>
    <cellStyle name="Percent 4 4 2 2 2 2 3 2 2 4" xfId="36527"/>
    <cellStyle name="Percent 4 4 2 2 2 2 3 2 3" xfId="36528"/>
    <cellStyle name="Percent 4 4 2 2 2 2 3 2 3 2" xfId="36529"/>
    <cellStyle name="Percent 4 4 2 2 2 2 3 2 3 3" xfId="36530"/>
    <cellStyle name="Percent 4 4 2 2 2 2 3 2 3 4" xfId="36531"/>
    <cellStyle name="Percent 4 4 2 2 2 2 3 2 4" xfId="36532"/>
    <cellStyle name="Percent 4 4 2 2 2 2 3 2 5" xfId="36533"/>
    <cellStyle name="Percent 4 4 2 2 2 2 3 2 6" xfId="36534"/>
    <cellStyle name="Percent 4 4 2 2 2 2 3 3" xfId="36535"/>
    <cellStyle name="Percent 4 4 2 2 2 2 3 3 2" xfId="36536"/>
    <cellStyle name="Percent 4 4 2 2 2 2 3 3 2 2" xfId="36537"/>
    <cellStyle name="Percent 4 4 2 2 2 2 3 3 2 3" xfId="36538"/>
    <cellStyle name="Percent 4 4 2 2 2 2 3 3 2 4" xfId="36539"/>
    <cellStyle name="Percent 4 4 2 2 2 2 3 3 3" xfId="36540"/>
    <cellStyle name="Percent 4 4 2 2 2 2 3 3 3 2" xfId="36541"/>
    <cellStyle name="Percent 4 4 2 2 2 2 3 3 3 3" xfId="36542"/>
    <cellStyle name="Percent 4 4 2 2 2 2 3 3 3 4" xfId="36543"/>
    <cellStyle name="Percent 4 4 2 2 2 2 3 3 4" xfId="36544"/>
    <cellStyle name="Percent 4 4 2 2 2 2 3 3 5" xfId="36545"/>
    <cellStyle name="Percent 4 4 2 2 2 2 3 3 6" xfId="36546"/>
    <cellStyle name="Percent 4 4 2 2 2 2 3 4" xfId="36547"/>
    <cellStyle name="Percent 4 4 2 2 2 2 3 4 2" xfId="36548"/>
    <cellStyle name="Percent 4 4 2 2 2 2 3 4 3" xfId="36549"/>
    <cellStyle name="Percent 4 4 2 2 2 2 3 4 4" xfId="36550"/>
    <cellStyle name="Percent 4 4 2 2 2 2 3 5" xfId="36551"/>
    <cellStyle name="Percent 4 4 2 2 2 2 3 5 2" xfId="36552"/>
    <cellStyle name="Percent 4 4 2 2 2 2 3 5 3" xfId="36553"/>
    <cellStyle name="Percent 4 4 2 2 2 2 3 5 4" xfId="36554"/>
    <cellStyle name="Percent 4 4 2 2 2 2 3 6" xfId="36555"/>
    <cellStyle name="Percent 4 4 2 2 2 2 3 7" xfId="36556"/>
    <cellStyle name="Percent 4 4 2 2 2 2 3 8" xfId="36557"/>
    <cellStyle name="Percent 4 4 2 2 2 2 4" xfId="36558"/>
    <cellStyle name="Percent 4 4 2 2 2 2 4 2" xfId="36559"/>
    <cellStyle name="Percent 4 4 2 2 2 2 4 2 2" xfId="36560"/>
    <cellStyle name="Percent 4 4 2 2 2 2 4 2 3" xfId="36561"/>
    <cellStyle name="Percent 4 4 2 2 2 2 4 2 4" xfId="36562"/>
    <cellStyle name="Percent 4 4 2 2 2 2 4 3" xfId="36563"/>
    <cellStyle name="Percent 4 4 2 2 2 2 4 3 2" xfId="36564"/>
    <cellStyle name="Percent 4 4 2 2 2 2 4 3 3" xfId="36565"/>
    <cellStyle name="Percent 4 4 2 2 2 2 4 3 4" xfId="36566"/>
    <cellStyle name="Percent 4 4 2 2 2 2 4 4" xfId="36567"/>
    <cellStyle name="Percent 4 4 2 2 2 2 4 5" xfId="36568"/>
    <cellStyle name="Percent 4 4 2 2 2 2 4 6" xfId="36569"/>
    <cellStyle name="Percent 4 4 2 2 2 2 5" xfId="36570"/>
    <cellStyle name="Percent 4 4 2 2 2 2 5 2" xfId="36571"/>
    <cellStyle name="Percent 4 4 2 2 2 2 5 2 2" xfId="36572"/>
    <cellStyle name="Percent 4 4 2 2 2 2 5 2 3" xfId="36573"/>
    <cellStyle name="Percent 4 4 2 2 2 2 5 2 4" xfId="36574"/>
    <cellStyle name="Percent 4 4 2 2 2 2 5 3" xfId="36575"/>
    <cellStyle name="Percent 4 4 2 2 2 2 5 3 2" xfId="36576"/>
    <cellStyle name="Percent 4 4 2 2 2 2 5 3 3" xfId="36577"/>
    <cellStyle name="Percent 4 4 2 2 2 2 5 3 4" xfId="36578"/>
    <cellStyle name="Percent 4 4 2 2 2 2 5 4" xfId="36579"/>
    <cellStyle name="Percent 4 4 2 2 2 2 5 5" xfId="36580"/>
    <cellStyle name="Percent 4 4 2 2 2 2 5 6" xfId="36581"/>
    <cellStyle name="Percent 4 4 2 2 2 2 6" xfId="36582"/>
    <cellStyle name="Percent 4 4 2 2 2 2 6 2" xfId="36583"/>
    <cellStyle name="Percent 4 4 2 2 2 2 6 3" xfId="36584"/>
    <cellStyle name="Percent 4 4 2 2 2 2 6 4" xfId="36585"/>
    <cellStyle name="Percent 4 4 2 2 2 2 7" xfId="36586"/>
    <cellStyle name="Percent 4 4 2 2 2 2 7 2" xfId="36587"/>
    <cellStyle name="Percent 4 4 2 2 2 2 7 3" xfId="36588"/>
    <cellStyle name="Percent 4 4 2 2 2 2 7 4" xfId="36589"/>
    <cellStyle name="Percent 4 4 2 2 2 2 8" xfId="36590"/>
    <cellStyle name="Percent 4 4 2 2 2 2 9" xfId="36591"/>
    <cellStyle name="Percent 4 4 2 2 2 3" xfId="36592"/>
    <cellStyle name="Percent 4 4 2 2 2 3 2" xfId="36593"/>
    <cellStyle name="Percent 4 4 2 2 2 3 2 2" xfId="36594"/>
    <cellStyle name="Percent 4 4 2 2 2 3 2 2 2" xfId="36595"/>
    <cellStyle name="Percent 4 4 2 2 2 3 2 2 3" xfId="36596"/>
    <cellStyle name="Percent 4 4 2 2 2 3 2 2 4" xfId="36597"/>
    <cellStyle name="Percent 4 4 2 2 2 3 2 3" xfId="36598"/>
    <cellStyle name="Percent 4 4 2 2 2 3 2 3 2" xfId="36599"/>
    <cellStyle name="Percent 4 4 2 2 2 3 2 3 3" xfId="36600"/>
    <cellStyle name="Percent 4 4 2 2 2 3 2 3 4" xfId="36601"/>
    <cellStyle name="Percent 4 4 2 2 2 3 2 4" xfId="36602"/>
    <cellStyle name="Percent 4 4 2 2 2 3 2 5" xfId="36603"/>
    <cellStyle name="Percent 4 4 2 2 2 3 2 6" xfId="36604"/>
    <cellStyle name="Percent 4 4 2 2 2 3 3" xfId="36605"/>
    <cellStyle name="Percent 4 4 2 2 2 3 3 2" xfId="36606"/>
    <cellStyle name="Percent 4 4 2 2 2 3 3 2 2" xfId="36607"/>
    <cellStyle name="Percent 4 4 2 2 2 3 3 2 3" xfId="36608"/>
    <cellStyle name="Percent 4 4 2 2 2 3 3 2 4" xfId="36609"/>
    <cellStyle name="Percent 4 4 2 2 2 3 3 3" xfId="36610"/>
    <cellStyle name="Percent 4 4 2 2 2 3 3 3 2" xfId="36611"/>
    <cellStyle name="Percent 4 4 2 2 2 3 3 3 3" xfId="36612"/>
    <cellStyle name="Percent 4 4 2 2 2 3 3 3 4" xfId="36613"/>
    <cellStyle name="Percent 4 4 2 2 2 3 3 4" xfId="36614"/>
    <cellStyle name="Percent 4 4 2 2 2 3 3 5" xfId="36615"/>
    <cellStyle name="Percent 4 4 2 2 2 3 3 6" xfId="36616"/>
    <cellStyle name="Percent 4 4 2 2 2 3 4" xfId="36617"/>
    <cellStyle name="Percent 4 4 2 2 2 3 4 2" xfId="36618"/>
    <cellStyle name="Percent 4 4 2 2 2 3 4 3" xfId="36619"/>
    <cellStyle name="Percent 4 4 2 2 2 3 4 4" xfId="36620"/>
    <cellStyle name="Percent 4 4 2 2 2 3 5" xfId="36621"/>
    <cellStyle name="Percent 4 4 2 2 2 3 5 2" xfId="36622"/>
    <cellStyle name="Percent 4 4 2 2 2 3 5 3" xfId="36623"/>
    <cellStyle name="Percent 4 4 2 2 2 3 5 4" xfId="36624"/>
    <cellStyle name="Percent 4 4 2 2 2 3 6" xfId="36625"/>
    <cellStyle name="Percent 4 4 2 2 2 3 7" xfId="36626"/>
    <cellStyle name="Percent 4 4 2 2 2 3 8" xfId="36627"/>
    <cellStyle name="Percent 4 4 2 2 2 4" xfId="36628"/>
    <cellStyle name="Percent 4 4 2 2 2 4 2" xfId="36629"/>
    <cellStyle name="Percent 4 4 2 2 2 4 2 2" xfId="36630"/>
    <cellStyle name="Percent 4 4 2 2 2 4 2 2 2" xfId="36631"/>
    <cellStyle name="Percent 4 4 2 2 2 4 2 2 3" xfId="36632"/>
    <cellStyle name="Percent 4 4 2 2 2 4 2 2 4" xfId="36633"/>
    <cellStyle name="Percent 4 4 2 2 2 4 2 3" xfId="36634"/>
    <cellStyle name="Percent 4 4 2 2 2 4 2 3 2" xfId="36635"/>
    <cellStyle name="Percent 4 4 2 2 2 4 2 3 3" xfId="36636"/>
    <cellStyle name="Percent 4 4 2 2 2 4 2 3 4" xfId="36637"/>
    <cellStyle name="Percent 4 4 2 2 2 4 2 4" xfId="36638"/>
    <cellStyle name="Percent 4 4 2 2 2 4 2 5" xfId="36639"/>
    <cellStyle name="Percent 4 4 2 2 2 4 2 6" xfId="36640"/>
    <cellStyle name="Percent 4 4 2 2 2 4 3" xfId="36641"/>
    <cellStyle name="Percent 4 4 2 2 2 4 3 2" xfId="36642"/>
    <cellStyle name="Percent 4 4 2 2 2 4 3 2 2" xfId="36643"/>
    <cellStyle name="Percent 4 4 2 2 2 4 3 2 3" xfId="36644"/>
    <cellStyle name="Percent 4 4 2 2 2 4 3 2 4" xfId="36645"/>
    <cellStyle name="Percent 4 4 2 2 2 4 3 3" xfId="36646"/>
    <cellStyle name="Percent 4 4 2 2 2 4 3 3 2" xfId="36647"/>
    <cellStyle name="Percent 4 4 2 2 2 4 3 3 3" xfId="36648"/>
    <cellStyle name="Percent 4 4 2 2 2 4 3 3 4" xfId="36649"/>
    <cellStyle name="Percent 4 4 2 2 2 4 3 4" xfId="36650"/>
    <cellStyle name="Percent 4 4 2 2 2 4 3 5" xfId="36651"/>
    <cellStyle name="Percent 4 4 2 2 2 4 3 6" xfId="36652"/>
    <cellStyle name="Percent 4 4 2 2 2 4 4" xfId="36653"/>
    <cellStyle name="Percent 4 4 2 2 2 4 4 2" xfId="36654"/>
    <cellStyle name="Percent 4 4 2 2 2 4 4 3" xfId="36655"/>
    <cellStyle name="Percent 4 4 2 2 2 4 4 4" xfId="36656"/>
    <cellStyle name="Percent 4 4 2 2 2 4 5" xfId="36657"/>
    <cellStyle name="Percent 4 4 2 2 2 4 5 2" xfId="36658"/>
    <cellStyle name="Percent 4 4 2 2 2 4 5 3" xfId="36659"/>
    <cellStyle name="Percent 4 4 2 2 2 4 5 4" xfId="36660"/>
    <cellStyle name="Percent 4 4 2 2 2 4 6" xfId="36661"/>
    <cellStyle name="Percent 4 4 2 2 2 4 7" xfId="36662"/>
    <cellStyle name="Percent 4 4 2 2 2 4 8" xfId="36663"/>
    <cellStyle name="Percent 4 4 2 2 2 5" xfId="36664"/>
    <cellStyle name="Percent 4 4 2 2 2 5 2" xfId="36665"/>
    <cellStyle name="Percent 4 4 2 2 2 5 2 2" xfId="36666"/>
    <cellStyle name="Percent 4 4 2 2 2 5 2 2 2" xfId="36667"/>
    <cellStyle name="Percent 4 4 2 2 2 5 2 2 3" xfId="36668"/>
    <cellStyle name="Percent 4 4 2 2 2 5 2 2 4" xfId="36669"/>
    <cellStyle name="Percent 4 4 2 2 2 5 2 3" xfId="36670"/>
    <cellStyle name="Percent 4 4 2 2 2 5 2 3 2" xfId="36671"/>
    <cellStyle name="Percent 4 4 2 2 2 5 2 3 3" xfId="36672"/>
    <cellStyle name="Percent 4 4 2 2 2 5 2 3 4" xfId="36673"/>
    <cellStyle name="Percent 4 4 2 2 2 5 2 4" xfId="36674"/>
    <cellStyle name="Percent 4 4 2 2 2 5 2 5" xfId="36675"/>
    <cellStyle name="Percent 4 4 2 2 2 5 2 6" xfId="36676"/>
    <cellStyle name="Percent 4 4 2 2 2 5 3" xfId="36677"/>
    <cellStyle name="Percent 4 4 2 2 2 5 3 2" xfId="36678"/>
    <cellStyle name="Percent 4 4 2 2 2 5 3 2 2" xfId="36679"/>
    <cellStyle name="Percent 4 4 2 2 2 5 3 2 3" xfId="36680"/>
    <cellStyle name="Percent 4 4 2 2 2 5 3 2 4" xfId="36681"/>
    <cellStyle name="Percent 4 4 2 2 2 5 3 3" xfId="36682"/>
    <cellStyle name="Percent 4 4 2 2 2 5 3 3 2" xfId="36683"/>
    <cellStyle name="Percent 4 4 2 2 2 5 3 3 3" xfId="36684"/>
    <cellStyle name="Percent 4 4 2 2 2 5 3 3 4" xfId="36685"/>
    <cellStyle name="Percent 4 4 2 2 2 5 3 4" xfId="36686"/>
    <cellStyle name="Percent 4 4 2 2 2 5 3 5" xfId="36687"/>
    <cellStyle name="Percent 4 4 2 2 2 5 3 6" xfId="36688"/>
    <cellStyle name="Percent 4 4 2 2 2 5 4" xfId="36689"/>
    <cellStyle name="Percent 4 4 2 2 2 5 4 2" xfId="36690"/>
    <cellStyle name="Percent 4 4 2 2 2 5 4 3" xfId="36691"/>
    <cellStyle name="Percent 4 4 2 2 2 5 4 4" xfId="36692"/>
    <cellStyle name="Percent 4 4 2 2 2 5 5" xfId="36693"/>
    <cellStyle name="Percent 4 4 2 2 2 5 5 2" xfId="36694"/>
    <cellStyle name="Percent 4 4 2 2 2 5 5 3" xfId="36695"/>
    <cellStyle name="Percent 4 4 2 2 2 5 5 4" xfId="36696"/>
    <cellStyle name="Percent 4 4 2 2 2 5 6" xfId="36697"/>
    <cellStyle name="Percent 4 4 2 2 2 5 7" xfId="36698"/>
    <cellStyle name="Percent 4 4 2 2 2 5 8" xfId="36699"/>
    <cellStyle name="Percent 4 4 2 2 2 6" xfId="36700"/>
    <cellStyle name="Percent 4 4 2 2 2 6 2" xfId="36701"/>
    <cellStyle name="Percent 4 4 2 2 2 6 2 2" xfId="36702"/>
    <cellStyle name="Percent 4 4 2 2 2 6 2 3" xfId="36703"/>
    <cellStyle name="Percent 4 4 2 2 2 6 2 4" xfId="36704"/>
    <cellStyle name="Percent 4 4 2 2 2 6 3" xfId="36705"/>
    <cellStyle name="Percent 4 4 2 2 2 6 3 2" xfId="36706"/>
    <cellStyle name="Percent 4 4 2 2 2 6 3 3" xfId="36707"/>
    <cellStyle name="Percent 4 4 2 2 2 6 3 4" xfId="36708"/>
    <cellStyle name="Percent 4 4 2 2 2 6 4" xfId="36709"/>
    <cellStyle name="Percent 4 4 2 2 2 6 5" xfId="36710"/>
    <cellStyle name="Percent 4 4 2 2 2 6 6" xfId="36711"/>
    <cellStyle name="Percent 4 4 2 2 2 7" xfId="36712"/>
    <cellStyle name="Percent 4 4 2 2 2 7 2" xfId="36713"/>
    <cellStyle name="Percent 4 4 2 2 2 7 2 2" xfId="36714"/>
    <cellStyle name="Percent 4 4 2 2 2 7 2 3" xfId="36715"/>
    <cellStyle name="Percent 4 4 2 2 2 7 2 4" xfId="36716"/>
    <cellStyle name="Percent 4 4 2 2 2 7 3" xfId="36717"/>
    <cellStyle name="Percent 4 4 2 2 2 7 3 2" xfId="36718"/>
    <cellStyle name="Percent 4 4 2 2 2 7 3 3" xfId="36719"/>
    <cellStyle name="Percent 4 4 2 2 2 7 3 4" xfId="36720"/>
    <cellStyle name="Percent 4 4 2 2 2 7 4" xfId="36721"/>
    <cellStyle name="Percent 4 4 2 2 2 7 5" xfId="36722"/>
    <cellStyle name="Percent 4 4 2 2 2 7 6" xfId="36723"/>
    <cellStyle name="Percent 4 4 2 2 2 8" xfId="36724"/>
    <cellStyle name="Percent 4 4 2 2 2 8 2" xfId="36725"/>
    <cellStyle name="Percent 4 4 2 2 2 8 3" xfId="36726"/>
    <cellStyle name="Percent 4 4 2 2 2 8 4" xfId="36727"/>
    <cellStyle name="Percent 4 4 2 2 2 9" xfId="36728"/>
    <cellStyle name="Percent 4 4 2 2 2 9 2" xfId="36729"/>
    <cellStyle name="Percent 4 4 2 2 2 9 3" xfId="36730"/>
    <cellStyle name="Percent 4 4 2 2 2 9 4" xfId="36731"/>
    <cellStyle name="Percent 4 4 2 2 3" xfId="36732"/>
    <cellStyle name="Percent 4 4 2 2 3 10" xfId="36733"/>
    <cellStyle name="Percent 4 4 2 2 3 2" xfId="36734"/>
    <cellStyle name="Percent 4 4 2 2 3 2 2" xfId="36735"/>
    <cellStyle name="Percent 4 4 2 2 3 2 2 2" xfId="36736"/>
    <cellStyle name="Percent 4 4 2 2 3 2 2 2 2" xfId="36737"/>
    <cellStyle name="Percent 4 4 2 2 3 2 2 2 3" xfId="36738"/>
    <cellStyle name="Percent 4 4 2 2 3 2 2 2 4" xfId="36739"/>
    <cellStyle name="Percent 4 4 2 2 3 2 2 3" xfId="36740"/>
    <cellStyle name="Percent 4 4 2 2 3 2 2 3 2" xfId="36741"/>
    <cellStyle name="Percent 4 4 2 2 3 2 2 3 3" xfId="36742"/>
    <cellStyle name="Percent 4 4 2 2 3 2 2 3 4" xfId="36743"/>
    <cellStyle name="Percent 4 4 2 2 3 2 2 4" xfId="36744"/>
    <cellStyle name="Percent 4 4 2 2 3 2 2 5" xfId="36745"/>
    <cellStyle name="Percent 4 4 2 2 3 2 2 6" xfId="36746"/>
    <cellStyle name="Percent 4 4 2 2 3 2 3" xfId="36747"/>
    <cellStyle name="Percent 4 4 2 2 3 2 3 2" xfId="36748"/>
    <cellStyle name="Percent 4 4 2 2 3 2 3 2 2" xfId="36749"/>
    <cellStyle name="Percent 4 4 2 2 3 2 3 2 3" xfId="36750"/>
    <cellStyle name="Percent 4 4 2 2 3 2 3 2 4" xfId="36751"/>
    <cellStyle name="Percent 4 4 2 2 3 2 3 3" xfId="36752"/>
    <cellStyle name="Percent 4 4 2 2 3 2 3 3 2" xfId="36753"/>
    <cellStyle name="Percent 4 4 2 2 3 2 3 3 3" xfId="36754"/>
    <cellStyle name="Percent 4 4 2 2 3 2 3 3 4" xfId="36755"/>
    <cellStyle name="Percent 4 4 2 2 3 2 3 4" xfId="36756"/>
    <cellStyle name="Percent 4 4 2 2 3 2 3 5" xfId="36757"/>
    <cellStyle name="Percent 4 4 2 2 3 2 3 6" xfId="36758"/>
    <cellStyle name="Percent 4 4 2 2 3 2 4" xfId="36759"/>
    <cellStyle name="Percent 4 4 2 2 3 2 4 2" xfId="36760"/>
    <cellStyle name="Percent 4 4 2 2 3 2 4 3" xfId="36761"/>
    <cellStyle name="Percent 4 4 2 2 3 2 4 4" xfId="36762"/>
    <cellStyle name="Percent 4 4 2 2 3 2 5" xfId="36763"/>
    <cellStyle name="Percent 4 4 2 2 3 2 5 2" xfId="36764"/>
    <cellStyle name="Percent 4 4 2 2 3 2 5 3" xfId="36765"/>
    <cellStyle name="Percent 4 4 2 2 3 2 5 4" xfId="36766"/>
    <cellStyle name="Percent 4 4 2 2 3 2 6" xfId="36767"/>
    <cellStyle name="Percent 4 4 2 2 3 2 7" xfId="36768"/>
    <cellStyle name="Percent 4 4 2 2 3 2 8" xfId="36769"/>
    <cellStyle name="Percent 4 4 2 2 3 3" xfId="36770"/>
    <cellStyle name="Percent 4 4 2 2 3 3 2" xfId="36771"/>
    <cellStyle name="Percent 4 4 2 2 3 3 2 2" xfId="36772"/>
    <cellStyle name="Percent 4 4 2 2 3 3 2 2 2" xfId="36773"/>
    <cellStyle name="Percent 4 4 2 2 3 3 2 2 3" xfId="36774"/>
    <cellStyle name="Percent 4 4 2 2 3 3 2 2 4" xfId="36775"/>
    <cellStyle name="Percent 4 4 2 2 3 3 2 3" xfId="36776"/>
    <cellStyle name="Percent 4 4 2 2 3 3 2 3 2" xfId="36777"/>
    <cellStyle name="Percent 4 4 2 2 3 3 2 3 3" xfId="36778"/>
    <cellStyle name="Percent 4 4 2 2 3 3 2 3 4" xfId="36779"/>
    <cellStyle name="Percent 4 4 2 2 3 3 2 4" xfId="36780"/>
    <cellStyle name="Percent 4 4 2 2 3 3 2 5" xfId="36781"/>
    <cellStyle name="Percent 4 4 2 2 3 3 2 6" xfId="36782"/>
    <cellStyle name="Percent 4 4 2 2 3 3 3" xfId="36783"/>
    <cellStyle name="Percent 4 4 2 2 3 3 3 2" xfId="36784"/>
    <cellStyle name="Percent 4 4 2 2 3 3 3 2 2" xfId="36785"/>
    <cellStyle name="Percent 4 4 2 2 3 3 3 2 3" xfId="36786"/>
    <cellStyle name="Percent 4 4 2 2 3 3 3 2 4" xfId="36787"/>
    <cellStyle name="Percent 4 4 2 2 3 3 3 3" xfId="36788"/>
    <cellStyle name="Percent 4 4 2 2 3 3 3 3 2" xfId="36789"/>
    <cellStyle name="Percent 4 4 2 2 3 3 3 3 3" xfId="36790"/>
    <cellStyle name="Percent 4 4 2 2 3 3 3 3 4" xfId="36791"/>
    <cellStyle name="Percent 4 4 2 2 3 3 3 4" xfId="36792"/>
    <cellStyle name="Percent 4 4 2 2 3 3 3 5" xfId="36793"/>
    <cellStyle name="Percent 4 4 2 2 3 3 3 6" xfId="36794"/>
    <cellStyle name="Percent 4 4 2 2 3 3 4" xfId="36795"/>
    <cellStyle name="Percent 4 4 2 2 3 3 4 2" xfId="36796"/>
    <cellStyle name="Percent 4 4 2 2 3 3 4 3" xfId="36797"/>
    <cellStyle name="Percent 4 4 2 2 3 3 4 4" xfId="36798"/>
    <cellStyle name="Percent 4 4 2 2 3 3 5" xfId="36799"/>
    <cellStyle name="Percent 4 4 2 2 3 3 5 2" xfId="36800"/>
    <cellStyle name="Percent 4 4 2 2 3 3 5 3" xfId="36801"/>
    <cellStyle name="Percent 4 4 2 2 3 3 5 4" xfId="36802"/>
    <cellStyle name="Percent 4 4 2 2 3 3 6" xfId="36803"/>
    <cellStyle name="Percent 4 4 2 2 3 3 7" xfId="36804"/>
    <cellStyle name="Percent 4 4 2 2 3 3 8" xfId="36805"/>
    <cellStyle name="Percent 4 4 2 2 3 4" xfId="36806"/>
    <cellStyle name="Percent 4 4 2 2 3 4 2" xfId="36807"/>
    <cellStyle name="Percent 4 4 2 2 3 4 2 2" xfId="36808"/>
    <cellStyle name="Percent 4 4 2 2 3 4 2 3" xfId="36809"/>
    <cellStyle name="Percent 4 4 2 2 3 4 2 4" xfId="36810"/>
    <cellStyle name="Percent 4 4 2 2 3 4 3" xfId="36811"/>
    <cellStyle name="Percent 4 4 2 2 3 4 3 2" xfId="36812"/>
    <cellStyle name="Percent 4 4 2 2 3 4 3 3" xfId="36813"/>
    <cellStyle name="Percent 4 4 2 2 3 4 3 4" xfId="36814"/>
    <cellStyle name="Percent 4 4 2 2 3 4 4" xfId="36815"/>
    <cellStyle name="Percent 4 4 2 2 3 4 5" xfId="36816"/>
    <cellStyle name="Percent 4 4 2 2 3 4 6" xfId="36817"/>
    <cellStyle name="Percent 4 4 2 2 3 5" xfId="36818"/>
    <cellStyle name="Percent 4 4 2 2 3 5 2" xfId="36819"/>
    <cellStyle name="Percent 4 4 2 2 3 5 2 2" xfId="36820"/>
    <cellStyle name="Percent 4 4 2 2 3 5 2 3" xfId="36821"/>
    <cellStyle name="Percent 4 4 2 2 3 5 2 4" xfId="36822"/>
    <cellStyle name="Percent 4 4 2 2 3 5 3" xfId="36823"/>
    <cellStyle name="Percent 4 4 2 2 3 5 3 2" xfId="36824"/>
    <cellStyle name="Percent 4 4 2 2 3 5 3 3" xfId="36825"/>
    <cellStyle name="Percent 4 4 2 2 3 5 3 4" xfId="36826"/>
    <cellStyle name="Percent 4 4 2 2 3 5 4" xfId="36827"/>
    <cellStyle name="Percent 4 4 2 2 3 5 5" xfId="36828"/>
    <cellStyle name="Percent 4 4 2 2 3 5 6" xfId="36829"/>
    <cellStyle name="Percent 4 4 2 2 3 6" xfId="36830"/>
    <cellStyle name="Percent 4 4 2 2 3 6 2" xfId="36831"/>
    <cellStyle name="Percent 4 4 2 2 3 6 3" xfId="36832"/>
    <cellStyle name="Percent 4 4 2 2 3 6 4" xfId="36833"/>
    <cellStyle name="Percent 4 4 2 2 3 7" xfId="36834"/>
    <cellStyle name="Percent 4 4 2 2 3 7 2" xfId="36835"/>
    <cellStyle name="Percent 4 4 2 2 3 7 3" xfId="36836"/>
    <cellStyle name="Percent 4 4 2 2 3 7 4" xfId="36837"/>
    <cellStyle name="Percent 4 4 2 2 3 8" xfId="36838"/>
    <cellStyle name="Percent 4 4 2 2 3 9" xfId="36839"/>
    <cellStyle name="Percent 4 4 2 2 4" xfId="36840"/>
    <cellStyle name="Percent 4 4 2 2 4 2" xfId="36841"/>
    <cellStyle name="Percent 4 4 2 2 4 2 2" xfId="36842"/>
    <cellStyle name="Percent 4 4 2 2 4 2 2 2" xfId="36843"/>
    <cellStyle name="Percent 4 4 2 2 4 2 2 3" xfId="36844"/>
    <cellStyle name="Percent 4 4 2 2 4 2 2 4" xfId="36845"/>
    <cellStyle name="Percent 4 4 2 2 4 2 3" xfId="36846"/>
    <cellStyle name="Percent 4 4 2 2 4 2 3 2" xfId="36847"/>
    <cellStyle name="Percent 4 4 2 2 4 2 3 3" xfId="36848"/>
    <cellStyle name="Percent 4 4 2 2 4 2 3 4" xfId="36849"/>
    <cellStyle name="Percent 4 4 2 2 4 2 4" xfId="36850"/>
    <cellStyle name="Percent 4 4 2 2 4 2 5" xfId="36851"/>
    <cellStyle name="Percent 4 4 2 2 4 2 6" xfId="36852"/>
    <cellStyle name="Percent 4 4 2 2 4 3" xfId="36853"/>
    <cellStyle name="Percent 4 4 2 2 4 3 2" xfId="36854"/>
    <cellStyle name="Percent 4 4 2 2 4 3 2 2" xfId="36855"/>
    <cellStyle name="Percent 4 4 2 2 4 3 2 3" xfId="36856"/>
    <cellStyle name="Percent 4 4 2 2 4 3 2 4" xfId="36857"/>
    <cellStyle name="Percent 4 4 2 2 4 3 3" xfId="36858"/>
    <cellStyle name="Percent 4 4 2 2 4 3 3 2" xfId="36859"/>
    <cellStyle name="Percent 4 4 2 2 4 3 3 3" xfId="36860"/>
    <cellStyle name="Percent 4 4 2 2 4 3 3 4" xfId="36861"/>
    <cellStyle name="Percent 4 4 2 2 4 3 4" xfId="36862"/>
    <cellStyle name="Percent 4 4 2 2 4 3 5" xfId="36863"/>
    <cellStyle name="Percent 4 4 2 2 4 3 6" xfId="36864"/>
    <cellStyle name="Percent 4 4 2 2 4 4" xfId="36865"/>
    <cellStyle name="Percent 4 4 2 2 4 4 2" xfId="36866"/>
    <cellStyle name="Percent 4 4 2 2 4 4 3" xfId="36867"/>
    <cellStyle name="Percent 4 4 2 2 4 4 4" xfId="36868"/>
    <cellStyle name="Percent 4 4 2 2 4 5" xfId="36869"/>
    <cellStyle name="Percent 4 4 2 2 4 5 2" xfId="36870"/>
    <cellStyle name="Percent 4 4 2 2 4 5 3" xfId="36871"/>
    <cellStyle name="Percent 4 4 2 2 4 5 4" xfId="36872"/>
    <cellStyle name="Percent 4 4 2 2 4 6" xfId="36873"/>
    <cellStyle name="Percent 4 4 2 2 4 7" xfId="36874"/>
    <cellStyle name="Percent 4 4 2 2 4 8" xfId="36875"/>
    <cellStyle name="Percent 4 4 2 2 5" xfId="36876"/>
    <cellStyle name="Percent 4 4 2 2 5 2" xfId="36877"/>
    <cellStyle name="Percent 4 4 2 2 5 2 2" xfId="36878"/>
    <cellStyle name="Percent 4 4 2 2 5 2 2 2" xfId="36879"/>
    <cellStyle name="Percent 4 4 2 2 5 2 2 3" xfId="36880"/>
    <cellStyle name="Percent 4 4 2 2 5 2 2 4" xfId="36881"/>
    <cellStyle name="Percent 4 4 2 2 5 2 3" xfId="36882"/>
    <cellStyle name="Percent 4 4 2 2 5 2 3 2" xfId="36883"/>
    <cellStyle name="Percent 4 4 2 2 5 2 3 3" xfId="36884"/>
    <cellStyle name="Percent 4 4 2 2 5 2 3 4" xfId="36885"/>
    <cellStyle name="Percent 4 4 2 2 5 2 4" xfId="36886"/>
    <cellStyle name="Percent 4 4 2 2 5 2 5" xfId="36887"/>
    <cellStyle name="Percent 4 4 2 2 5 2 6" xfId="36888"/>
    <cellStyle name="Percent 4 4 2 2 5 3" xfId="36889"/>
    <cellStyle name="Percent 4 4 2 2 5 3 2" xfId="36890"/>
    <cellStyle name="Percent 4 4 2 2 5 3 2 2" xfId="36891"/>
    <cellStyle name="Percent 4 4 2 2 5 3 2 3" xfId="36892"/>
    <cellStyle name="Percent 4 4 2 2 5 3 2 4" xfId="36893"/>
    <cellStyle name="Percent 4 4 2 2 5 3 3" xfId="36894"/>
    <cellStyle name="Percent 4 4 2 2 5 3 3 2" xfId="36895"/>
    <cellStyle name="Percent 4 4 2 2 5 3 3 3" xfId="36896"/>
    <cellStyle name="Percent 4 4 2 2 5 3 3 4" xfId="36897"/>
    <cellStyle name="Percent 4 4 2 2 5 3 4" xfId="36898"/>
    <cellStyle name="Percent 4 4 2 2 5 3 5" xfId="36899"/>
    <cellStyle name="Percent 4 4 2 2 5 3 6" xfId="36900"/>
    <cellStyle name="Percent 4 4 2 2 5 4" xfId="36901"/>
    <cellStyle name="Percent 4 4 2 2 5 4 2" xfId="36902"/>
    <cellStyle name="Percent 4 4 2 2 5 4 3" xfId="36903"/>
    <cellStyle name="Percent 4 4 2 2 5 4 4" xfId="36904"/>
    <cellStyle name="Percent 4 4 2 2 5 5" xfId="36905"/>
    <cellStyle name="Percent 4 4 2 2 5 5 2" xfId="36906"/>
    <cellStyle name="Percent 4 4 2 2 5 5 3" xfId="36907"/>
    <cellStyle name="Percent 4 4 2 2 5 5 4" xfId="36908"/>
    <cellStyle name="Percent 4 4 2 2 5 6" xfId="36909"/>
    <cellStyle name="Percent 4 4 2 2 5 7" xfId="36910"/>
    <cellStyle name="Percent 4 4 2 2 5 8" xfId="36911"/>
    <cellStyle name="Percent 4 4 2 2 6" xfId="36912"/>
    <cellStyle name="Percent 4 4 2 2 6 2" xfId="36913"/>
    <cellStyle name="Percent 4 4 2 2 6 2 2" xfId="36914"/>
    <cellStyle name="Percent 4 4 2 2 6 2 2 2" xfId="36915"/>
    <cellStyle name="Percent 4 4 2 2 6 2 2 3" xfId="36916"/>
    <cellStyle name="Percent 4 4 2 2 6 2 2 4" xfId="36917"/>
    <cellStyle name="Percent 4 4 2 2 6 2 3" xfId="36918"/>
    <cellStyle name="Percent 4 4 2 2 6 2 3 2" xfId="36919"/>
    <cellStyle name="Percent 4 4 2 2 6 2 3 3" xfId="36920"/>
    <cellStyle name="Percent 4 4 2 2 6 2 3 4" xfId="36921"/>
    <cellStyle name="Percent 4 4 2 2 6 2 4" xfId="36922"/>
    <cellStyle name="Percent 4 4 2 2 6 2 5" xfId="36923"/>
    <cellStyle name="Percent 4 4 2 2 6 2 6" xfId="36924"/>
    <cellStyle name="Percent 4 4 2 2 6 3" xfId="36925"/>
    <cellStyle name="Percent 4 4 2 2 6 3 2" xfId="36926"/>
    <cellStyle name="Percent 4 4 2 2 6 3 2 2" xfId="36927"/>
    <cellStyle name="Percent 4 4 2 2 6 3 2 3" xfId="36928"/>
    <cellStyle name="Percent 4 4 2 2 6 3 2 4" xfId="36929"/>
    <cellStyle name="Percent 4 4 2 2 6 3 3" xfId="36930"/>
    <cellStyle name="Percent 4 4 2 2 6 3 3 2" xfId="36931"/>
    <cellStyle name="Percent 4 4 2 2 6 3 3 3" xfId="36932"/>
    <cellStyle name="Percent 4 4 2 2 6 3 3 4" xfId="36933"/>
    <cellStyle name="Percent 4 4 2 2 6 3 4" xfId="36934"/>
    <cellStyle name="Percent 4 4 2 2 6 3 5" xfId="36935"/>
    <cellStyle name="Percent 4 4 2 2 6 3 6" xfId="36936"/>
    <cellStyle name="Percent 4 4 2 2 6 4" xfId="36937"/>
    <cellStyle name="Percent 4 4 2 2 6 4 2" xfId="36938"/>
    <cellStyle name="Percent 4 4 2 2 6 4 3" xfId="36939"/>
    <cellStyle name="Percent 4 4 2 2 6 4 4" xfId="36940"/>
    <cellStyle name="Percent 4 4 2 2 6 5" xfId="36941"/>
    <cellStyle name="Percent 4 4 2 2 6 5 2" xfId="36942"/>
    <cellStyle name="Percent 4 4 2 2 6 5 3" xfId="36943"/>
    <cellStyle name="Percent 4 4 2 2 6 5 4" xfId="36944"/>
    <cellStyle name="Percent 4 4 2 2 6 6" xfId="36945"/>
    <cellStyle name="Percent 4 4 2 2 6 7" xfId="36946"/>
    <cellStyle name="Percent 4 4 2 2 6 8" xfId="36947"/>
    <cellStyle name="Percent 4 4 2 2 7" xfId="36948"/>
    <cellStyle name="Percent 4 4 2 2 7 2" xfId="36949"/>
    <cellStyle name="Percent 4 4 2 2 7 2 2" xfId="36950"/>
    <cellStyle name="Percent 4 4 2 2 7 2 3" xfId="36951"/>
    <cellStyle name="Percent 4 4 2 2 7 2 4" xfId="36952"/>
    <cellStyle name="Percent 4 4 2 2 7 3" xfId="36953"/>
    <cellStyle name="Percent 4 4 2 2 7 3 2" xfId="36954"/>
    <cellStyle name="Percent 4 4 2 2 7 3 3" xfId="36955"/>
    <cellStyle name="Percent 4 4 2 2 7 3 4" xfId="36956"/>
    <cellStyle name="Percent 4 4 2 2 7 4" xfId="36957"/>
    <cellStyle name="Percent 4 4 2 2 7 5" xfId="36958"/>
    <cellStyle name="Percent 4 4 2 2 7 6" xfId="36959"/>
    <cellStyle name="Percent 4 4 2 2 8" xfId="36960"/>
    <cellStyle name="Percent 4 4 2 2 8 2" xfId="36961"/>
    <cellStyle name="Percent 4 4 2 2 8 2 2" xfId="36962"/>
    <cellStyle name="Percent 4 4 2 2 8 2 3" xfId="36963"/>
    <cellStyle name="Percent 4 4 2 2 8 2 4" xfId="36964"/>
    <cellStyle name="Percent 4 4 2 2 8 3" xfId="36965"/>
    <cellStyle name="Percent 4 4 2 2 8 3 2" xfId="36966"/>
    <cellStyle name="Percent 4 4 2 2 8 3 3" xfId="36967"/>
    <cellStyle name="Percent 4 4 2 2 8 3 4" xfId="36968"/>
    <cellStyle name="Percent 4 4 2 2 8 4" xfId="36969"/>
    <cellStyle name="Percent 4 4 2 2 8 5" xfId="36970"/>
    <cellStyle name="Percent 4 4 2 2 8 6" xfId="36971"/>
    <cellStyle name="Percent 4 4 2 2 9" xfId="36972"/>
    <cellStyle name="Percent 4 4 2 2 9 2" xfId="36973"/>
    <cellStyle name="Percent 4 4 2 2 9 3" xfId="36974"/>
    <cellStyle name="Percent 4 4 2 2 9 4" xfId="36975"/>
    <cellStyle name="Percent 4 4 2 3" xfId="36976"/>
    <cellStyle name="Percent 4 4 2 3 10" xfId="36977"/>
    <cellStyle name="Percent 4 4 2 3 11" xfId="36978"/>
    <cellStyle name="Percent 4 4 2 3 12" xfId="36979"/>
    <cellStyle name="Percent 4 4 2 3 2" xfId="36980"/>
    <cellStyle name="Percent 4 4 2 3 2 10" xfId="36981"/>
    <cellStyle name="Percent 4 4 2 3 2 2" xfId="36982"/>
    <cellStyle name="Percent 4 4 2 3 2 2 2" xfId="36983"/>
    <cellStyle name="Percent 4 4 2 3 2 2 2 2" xfId="36984"/>
    <cellStyle name="Percent 4 4 2 3 2 2 2 2 2" xfId="36985"/>
    <cellStyle name="Percent 4 4 2 3 2 2 2 2 3" xfId="36986"/>
    <cellStyle name="Percent 4 4 2 3 2 2 2 2 4" xfId="36987"/>
    <cellStyle name="Percent 4 4 2 3 2 2 2 3" xfId="36988"/>
    <cellStyle name="Percent 4 4 2 3 2 2 2 3 2" xfId="36989"/>
    <cellStyle name="Percent 4 4 2 3 2 2 2 3 3" xfId="36990"/>
    <cellStyle name="Percent 4 4 2 3 2 2 2 3 4" xfId="36991"/>
    <cellStyle name="Percent 4 4 2 3 2 2 2 4" xfId="36992"/>
    <cellStyle name="Percent 4 4 2 3 2 2 2 5" xfId="36993"/>
    <cellStyle name="Percent 4 4 2 3 2 2 2 6" xfId="36994"/>
    <cellStyle name="Percent 4 4 2 3 2 2 3" xfId="36995"/>
    <cellStyle name="Percent 4 4 2 3 2 2 3 2" xfId="36996"/>
    <cellStyle name="Percent 4 4 2 3 2 2 3 2 2" xfId="36997"/>
    <cellStyle name="Percent 4 4 2 3 2 2 3 2 3" xfId="36998"/>
    <cellStyle name="Percent 4 4 2 3 2 2 3 2 4" xfId="36999"/>
    <cellStyle name="Percent 4 4 2 3 2 2 3 3" xfId="37000"/>
    <cellStyle name="Percent 4 4 2 3 2 2 3 3 2" xfId="37001"/>
    <cellStyle name="Percent 4 4 2 3 2 2 3 3 3" xfId="37002"/>
    <cellStyle name="Percent 4 4 2 3 2 2 3 3 4" xfId="37003"/>
    <cellStyle name="Percent 4 4 2 3 2 2 3 4" xfId="37004"/>
    <cellStyle name="Percent 4 4 2 3 2 2 3 5" xfId="37005"/>
    <cellStyle name="Percent 4 4 2 3 2 2 3 6" xfId="37006"/>
    <cellStyle name="Percent 4 4 2 3 2 2 4" xfId="37007"/>
    <cellStyle name="Percent 4 4 2 3 2 2 4 2" xfId="37008"/>
    <cellStyle name="Percent 4 4 2 3 2 2 4 3" xfId="37009"/>
    <cellStyle name="Percent 4 4 2 3 2 2 4 4" xfId="37010"/>
    <cellStyle name="Percent 4 4 2 3 2 2 5" xfId="37011"/>
    <cellStyle name="Percent 4 4 2 3 2 2 5 2" xfId="37012"/>
    <cellStyle name="Percent 4 4 2 3 2 2 5 3" xfId="37013"/>
    <cellStyle name="Percent 4 4 2 3 2 2 5 4" xfId="37014"/>
    <cellStyle name="Percent 4 4 2 3 2 2 6" xfId="37015"/>
    <cellStyle name="Percent 4 4 2 3 2 2 7" xfId="37016"/>
    <cellStyle name="Percent 4 4 2 3 2 2 8" xfId="37017"/>
    <cellStyle name="Percent 4 4 2 3 2 3" xfId="37018"/>
    <cellStyle name="Percent 4 4 2 3 2 3 2" xfId="37019"/>
    <cellStyle name="Percent 4 4 2 3 2 3 2 2" xfId="37020"/>
    <cellStyle name="Percent 4 4 2 3 2 3 2 2 2" xfId="37021"/>
    <cellStyle name="Percent 4 4 2 3 2 3 2 2 3" xfId="37022"/>
    <cellStyle name="Percent 4 4 2 3 2 3 2 2 4" xfId="37023"/>
    <cellStyle name="Percent 4 4 2 3 2 3 2 3" xfId="37024"/>
    <cellStyle name="Percent 4 4 2 3 2 3 2 3 2" xfId="37025"/>
    <cellStyle name="Percent 4 4 2 3 2 3 2 3 3" xfId="37026"/>
    <cellStyle name="Percent 4 4 2 3 2 3 2 3 4" xfId="37027"/>
    <cellStyle name="Percent 4 4 2 3 2 3 2 4" xfId="37028"/>
    <cellStyle name="Percent 4 4 2 3 2 3 2 5" xfId="37029"/>
    <cellStyle name="Percent 4 4 2 3 2 3 2 6" xfId="37030"/>
    <cellStyle name="Percent 4 4 2 3 2 3 3" xfId="37031"/>
    <cellStyle name="Percent 4 4 2 3 2 3 3 2" xfId="37032"/>
    <cellStyle name="Percent 4 4 2 3 2 3 3 2 2" xfId="37033"/>
    <cellStyle name="Percent 4 4 2 3 2 3 3 2 3" xfId="37034"/>
    <cellStyle name="Percent 4 4 2 3 2 3 3 2 4" xfId="37035"/>
    <cellStyle name="Percent 4 4 2 3 2 3 3 3" xfId="37036"/>
    <cellStyle name="Percent 4 4 2 3 2 3 3 3 2" xfId="37037"/>
    <cellStyle name="Percent 4 4 2 3 2 3 3 3 3" xfId="37038"/>
    <cellStyle name="Percent 4 4 2 3 2 3 3 3 4" xfId="37039"/>
    <cellStyle name="Percent 4 4 2 3 2 3 3 4" xfId="37040"/>
    <cellStyle name="Percent 4 4 2 3 2 3 3 5" xfId="37041"/>
    <cellStyle name="Percent 4 4 2 3 2 3 3 6" xfId="37042"/>
    <cellStyle name="Percent 4 4 2 3 2 3 4" xfId="37043"/>
    <cellStyle name="Percent 4 4 2 3 2 3 4 2" xfId="37044"/>
    <cellStyle name="Percent 4 4 2 3 2 3 4 3" xfId="37045"/>
    <cellStyle name="Percent 4 4 2 3 2 3 4 4" xfId="37046"/>
    <cellStyle name="Percent 4 4 2 3 2 3 5" xfId="37047"/>
    <cellStyle name="Percent 4 4 2 3 2 3 5 2" xfId="37048"/>
    <cellStyle name="Percent 4 4 2 3 2 3 5 3" xfId="37049"/>
    <cellStyle name="Percent 4 4 2 3 2 3 5 4" xfId="37050"/>
    <cellStyle name="Percent 4 4 2 3 2 3 6" xfId="37051"/>
    <cellStyle name="Percent 4 4 2 3 2 3 7" xfId="37052"/>
    <cellStyle name="Percent 4 4 2 3 2 3 8" xfId="37053"/>
    <cellStyle name="Percent 4 4 2 3 2 4" xfId="37054"/>
    <cellStyle name="Percent 4 4 2 3 2 4 2" xfId="37055"/>
    <cellStyle name="Percent 4 4 2 3 2 4 2 2" xfId="37056"/>
    <cellStyle name="Percent 4 4 2 3 2 4 2 3" xfId="37057"/>
    <cellStyle name="Percent 4 4 2 3 2 4 2 4" xfId="37058"/>
    <cellStyle name="Percent 4 4 2 3 2 4 3" xfId="37059"/>
    <cellStyle name="Percent 4 4 2 3 2 4 3 2" xfId="37060"/>
    <cellStyle name="Percent 4 4 2 3 2 4 3 3" xfId="37061"/>
    <cellStyle name="Percent 4 4 2 3 2 4 3 4" xfId="37062"/>
    <cellStyle name="Percent 4 4 2 3 2 4 4" xfId="37063"/>
    <cellStyle name="Percent 4 4 2 3 2 4 5" xfId="37064"/>
    <cellStyle name="Percent 4 4 2 3 2 4 6" xfId="37065"/>
    <cellStyle name="Percent 4 4 2 3 2 5" xfId="37066"/>
    <cellStyle name="Percent 4 4 2 3 2 5 2" xfId="37067"/>
    <cellStyle name="Percent 4 4 2 3 2 5 2 2" xfId="37068"/>
    <cellStyle name="Percent 4 4 2 3 2 5 2 3" xfId="37069"/>
    <cellStyle name="Percent 4 4 2 3 2 5 2 4" xfId="37070"/>
    <cellStyle name="Percent 4 4 2 3 2 5 3" xfId="37071"/>
    <cellStyle name="Percent 4 4 2 3 2 5 3 2" xfId="37072"/>
    <cellStyle name="Percent 4 4 2 3 2 5 3 3" xfId="37073"/>
    <cellStyle name="Percent 4 4 2 3 2 5 3 4" xfId="37074"/>
    <cellStyle name="Percent 4 4 2 3 2 5 4" xfId="37075"/>
    <cellStyle name="Percent 4 4 2 3 2 5 5" xfId="37076"/>
    <cellStyle name="Percent 4 4 2 3 2 5 6" xfId="37077"/>
    <cellStyle name="Percent 4 4 2 3 2 6" xfId="37078"/>
    <cellStyle name="Percent 4 4 2 3 2 6 2" xfId="37079"/>
    <cellStyle name="Percent 4 4 2 3 2 6 3" xfId="37080"/>
    <cellStyle name="Percent 4 4 2 3 2 6 4" xfId="37081"/>
    <cellStyle name="Percent 4 4 2 3 2 7" xfId="37082"/>
    <cellStyle name="Percent 4 4 2 3 2 7 2" xfId="37083"/>
    <cellStyle name="Percent 4 4 2 3 2 7 3" xfId="37084"/>
    <cellStyle name="Percent 4 4 2 3 2 7 4" xfId="37085"/>
    <cellStyle name="Percent 4 4 2 3 2 8" xfId="37086"/>
    <cellStyle name="Percent 4 4 2 3 2 9" xfId="37087"/>
    <cellStyle name="Percent 4 4 2 3 3" xfId="37088"/>
    <cellStyle name="Percent 4 4 2 3 3 2" xfId="37089"/>
    <cellStyle name="Percent 4 4 2 3 3 2 2" xfId="37090"/>
    <cellStyle name="Percent 4 4 2 3 3 2 2 2" xfId="37091"/>
    <cellStyle name="Percent 4 4 2 3 3 2 2 3" xfId="37092"/>
    <cellStyle name="Percent 4 4 2 3 3 2 2 4" xfId="37093"/>
    <cellStyle name="Percent 4 4 2 3 3 2 3" xfId="37094"/>
    <cellStyle name="Percent 4 4 2 3 3 2 3 2" xfId="37095"/>
    <cellStyle name="Percent 4 4 2 3 3 2 3 3" xfId="37096"/>
    <cellStyle name="Percent 4 4 2 3 3 2 3 4" xfId="37097"/>
    <cellStyle name="Percent 4 4 2 3 3 2 4" xfId="37098"/>
    <cellStyle name="Percent 4 4 2 3 3 2 5" xfId="37099"/>
    <cellStyle name="Percent 4 4 2 3 3 2 6" xfId="37100"/>
    <cellStyle name="Percent 4 4 2 3 3 3" xfId="37101"/>
    <cellStyle name="Percent 4 4 2 3 3 3 2" xfId="37102"/>
    <cellStyle name="Percent 4 4 2 3 3 3 2 2" xfId="37103"/>
    <cellStyle name="Percent 4 4 2 3 3 3 2 3" xfId="37104"/>
    <cellStyle name="Percent 4 4 2 3 3 3 2 4" xfId="37105"/>
    <cellStyle name="Percent 4 4 2 3 3 3 3" xfId="37106"/>
    <cellStyle name="Percent 4 4 2 3 3 3 3 2" xfId="37107"/>
    <cellStyle name="Percent 4 4 2 3 3 3 3 3" xfId="37108"/>
    <cellStyle name="Percent 4 4 2 3 3 3 3 4" xfId="37109"/>
    <cellStyle name="Percent 4 4 2 3 3 3 4" xfId="37110"/>
    <cellStyle name="Percent 4 4 2 3 3 3 5" xfId="37111"/>
    <cellStyle name="Percent 4 4 2 3 3 3 6" xfId="37112"/>
    <cellStyle name="Percent 4 4 2 3 3 4" xfId="37113"/>
    <cellStyle name="Percent 4 4 2 3 3 4 2" xfId="37114"/>
    <cellStyle name="Percent 4 4 2 3 3 4 3" xfId="37115"/>
    <cellStyle name="Percent 4 4 2 3 3 4 4" xfId="37116"/>
    <cellStyle name="Percent 4 4 2 3 3 5" xfId="37117"/>
    <cellStyle name="Percent 4 4 2 3 3 5 2" xfId="37118"/>
    <cellStyle name="Percent 4 4 2 3 3 5 3" xfId="37119"/>
    <cellStyle name="Percent 4 4 2 3 3 5 4" xfId="37120"/>
    <cellStyle name="Percent 4 4 2 3 3 6" xfId="37121"/>
    <cellStyle name="Percent 4 4 2 3 3 7" xfId="37122"/>
    <cellStyle name="Percent 4 4 2 3 3 8" xfId="37123"/>
    <cellStyle name="Percent 4 4 2 3 4" xfId="37124"/>
    <cellStyle name="Percent 4 4 2 3 4 2" xfId="37125"/>
    <cellStyle name="Percent 4 4 2 3 4 2 2" xfId="37126"/>
    <cellStyle name="Percent 4 4 2 3 4 2 2 2" xfId="37127"/>
    <cellStyle name="Percent 4 4 2 3 4 2 2 3" xfId="37128"/>
    <cellStyle name="Percent 4 4 2 3 4 2 2 4" xfId="37129"/>
    <cellStyle name="Percent 4 4 2 3 4 2 3" xfId="37130"/>
    <cellStyle name="Percent 4 4 2 3 4 2 3 2" xfId="37131"/>
    <cellStyle name="Percent 4 4 2 3 4 2 3 3" xfId="37132"/>
    <cellStyle name="Percent 4 4 2 3 4 2 3 4" xfId="37133"/>
    <cellStyle name="Percent 4 4 2 3 4 2 4" xfId="37134"/>
    <cellStyle name="Percent 4 4 2 3 4 2 5" xfId="37135"/>
    <cellStyle name="Percent 4 4 2 3 4 2 6" xfId="37136"/>
    <cellStyle name="Percent 4 4 2 3 4 3" xfId="37137"/>
    <cellStyle name="Percent 4 4 2 3 4 3 2" xfId="37138"/>
    <cellStyle name="Percent 4 4 2 3 4 3 2 2" xfId="37139"/>
    <cellStyle name="Percent 4 4 2 3 4 3 2 3" xfId="37140"/>
    <cellStyle name="Percent 4 4 2 3 4 3 2 4" xfId="37141"/>
    <cellStyle name="Percent 4 4 2 3 4 3 3" xfId="37142"/>
    <cellStyle name="Percent 4 4 2 3 4 3 3 2" xfId="37143"/>
    <cellStyle name="Percent 4 4 2 3 4 3 3 3" xfId="37144"/>
    <cellStyle name="Percent 4 4 2 3 4 3 3 4" xfId="37145"/>
    <cellStyle name="Percent 4 4 2 3 4 3 4" xfId="37146"/>
    <cellStyle name="Percent 4 4 2 3 4 3 5" xfId="37147"/>
    <cellStyle name="Percent 4 4 2 3 4 3 6" xfId="37148"/>
    <cellStyle name="Percent 4 4 2 3 4 4" xfId="37149"/>
    <cellStyle name="Percent 4 4 2 3 4 4 2" xfId="37150"/>
    <cellStyle name="Percent 4 4 2 3 4 4 3" xfId="37151"/>
    <cellStyle name="Percent 4 4 2 3 4 4 4" xfId="37152"/>
    <cellStyle name="Percent 4 4 2 3 4 5" xfId="37153"/>
    <cellStyle name="Percent 4 4 2 3 4 5 2" xfId="37154"/>
    <cellStyle name="Percent 4 4 2 3 4 5 3" xfId="37155"/>
    <cellStyle name="Percent 4 4 2 3 4 5 4" xfId="37156"/>
    <cellStyle name="Percent 4 4 2 3 4 6" xfId="37157"/>
    <cellStyle name="Percent 4 4 2 3 4 7" xfId="37158"/>
    <cellStyle name="Percent 4 4 2 3 4 8" xfId="37159"/>
    <cellStyle name="Percent 4 4 2 3 5" xfId="37160"/>
    <cellStyle name="Percent 4 4 2 3 5 2" xfId="37161"/>
    <cellStyle name="Percent 4 4 2 3 5 2 2" xfId="37162"/>
    <cellStyle name="Percent 4 4 2 3 5 2 2 2" xfId="37163"/>
    <cellStyle name="Percent 4 4 2 3 5 2 2 3" xfId="37164"/>
    <cellStyle name="Percent 4 4 2 3 5 2 2 4" xfId="37165"/>
    <cellStyle name="Percent 4 4 2 3 5 2 3" xfId="37166"/>
    <cellStyle name="Percent 4 4 2 3 5 2 3 2" xfId="37167"/>
    <cellStyle name="Percent 4 4 2 3 5 2 3 3" xfId="37168"/>
    <cellStyle name="Percent 4 4 2 3 5 2 3 4" xfId="37169"/>
    <cellStyle name="Percent 4 4 2 3 5 2 4" xfId="37170"/>
    <cellStyle name="Percent 4 4 2 3 5 2 5" xfId="37171"/>
    <cellStyle name="Percent 4 4 2 3 5 2 6" xfId="37172"/>
    <cellStyle name="Percent 4 4 2 3 5 3" xfId="37173"/>
    <cellStyle name="Percent 4 4 2 3 5 3 2" xfId="37174"/>
    <cellStyle name="Percent 4 4 2 3 5 3 2 2" xfId="37175"/>
    <cellStyle name="Percent 4 4 2 3 5 3 2 3" xfId="37176"/>
    <cellStyle name="Percent 4 4 2 3 5 3 2 4" xfId="37177"/>
    <cellStyle name="Percent 4 4 2 3 5 3 3" xfId="37178"/>
    <cellStyle name="Percent 4 4 2 3 5 3 3 2" xfId="37179"/>
    <cellStyle name="Percent 4 4 2 3 5 3 3 3" xfId="37180"/>
    <cellStyle name="Percent 4 4 2 3 5 3 3 4" xfId="37181"/>
    <cellStyle name="Percent 4 4 2 3 5 3 4" xfId="37182"/>
    <cellStyle name="Percent 4 4 2 3 5 3 5" xfId="37183"/>
    <cellStyle name="Percent 4 4 2 3 5 3 6" xfId="37184"/>
    <cellStyle name="Percent 4 4 2 3 5 4" xfId="37185"/>
    <cellStyle name="Percent 4 4 2 3 5 4 2" xfId="37186"/>
    <cellStyle name="Percent 4 4 2 3 5 4 3" xfId="37187"/>
    <cellStyle name="Percent 4 4 2 3 5 4 4" xfId="37188"/>
    <cellStyle name="Percent 4 4 2 3 5 5" xfId="37189"/>
    <cellStyle name="Percent 4 4 2 3 5 5 2" xfId="37190"/>
    <cellStyle name="Percent 4 4 2 3 5 5 3" xfId="37191"/>
    <cellStyle name="Percent 4 4 2 3 5 5 4" xfId="37192"/>
    <cellStyle name="Percent 4 4 2 3 5 6" xfId="37193"/>
    <cellStyle name="Percent 4 4 2 3 5 7" xfId="37194"/>
    <cellStyle name="Percent 4 4 2 3 5 8" xfId="37195"/>
    <cellStyle name="Percent 4 4 2 3 6" xfId="37196"/>
    <cellStyle name="Percent 4 4 2 3 6 2" xfId="37197"/>
    <cellStyle name="Percent 4 4 2 3 6 2 2" xfId="37198"/>
    <cellStyle name="Percent 4 4 2 3 6 2 3" xfId="37199"/>
    <cellStyle name="Percent 4 4 2 3 6 2 4" xfId="37200"/>
    <cellStyle name="Percent 4 4 2 3 6 3" xfId="37201"/>
    <cellStyle name="Percent 4 4 2 3 6 3 2" xfId="37202"/>
    <cellStyle name="Percent 4 4 2 3 6 3 3" xfId="37203"/>
    <cellStyle name="Percent 4 4 2 3 6 3 4" xfId="37204"/>
    <cellStyle name="Percent 4 4 2 3 6 4" xfId="37205"/>
    <cellStyle name="Percent 4 4 2 3 6 5" xfId="37206"/>
    <cellStyle name="Percent 4 4 2 3 6 6" xfId="37207"/>
    <cellStyle name="Percent 4 4 2 3 7" xfId="37208"/>
    <cellStyle name="Percent 4 4 2 3 7 2" xfId="37209"/>
    <cellStyle name="Percent 4 4 2 3 7 2 2" xfId="37210"/>
    <cellStyle name="Percent 4 4 2 3 7 2 3" xfId="37211"/>
    <cellStyle name="Percent 4 4 2 3 7 2 4" xfId="37212"/>
    <cellStyle name="Percent 4 4 2 3 7 3" xfId="37213"/>
    <cellStyle name="Percent 4 4 2 3 7 3 2" xfId="37214"/>
    <cellStyle name="Percent 4 4 2 3 7 3 3" xfId="37215"/>
    <cellStyle name="Percent 4 4 2 3 7 3 4" xfId="37216"/>
    <cellStyle name="Percent 4 4 2 3 7 4" xfId="37217"/>
    <cellStyle name="Percent 4 4 2 3 7 5" xfId="37218"/>
    <cellStyle name="Percent 4 4 2 3 7 6" xfId="37219"/>
    <cellStyle name="Percent 4 4 2 3 8" xfId="37220"/>
    <cellStyle name="Percent 4 4 2 3 8 2" xfId="37221"/>
    <cellStyle name="Percent 4 4 2 3 8 3" xfId="37222"/>
    <cellStyle name="Percent 4 4 2 3 8 4" xfId="37223"/>
    <cellStyle name="Percent 4 4 2 3 9" xfId="37224"/>
    <cellStyle name="Percent 4 4 2 3 9 2" xfId="37225"/>
    <cellStyle name="Percent 4 4 2 3 9 3" xfId="37226"/>
    <cellStyle name="Percent 4 4 2 3 9 4" xfId="37227"/>
    <cellStyle name="Percent 4 4 2 4" xfId="37228"/>
    <cellStyle name="Percent 4 4 2 4 10" xfId="37229"/>
    <cellStyle name="Percent 4 4 2 4 2" xfId="37230"/>
    <cellStyle name="Percent 4 4 2 4 2 2" xfId="37231"/>
    <cellStyle name="Percent 4 4 2 4 2 2 2" xfId="37232"/>
    <cellStyle name="Percent 4 4 2 4 2 2 2 2" xfId="37233"/>
    <cellStyle name="Percent 4 4 2 4 2 2 2 3" xfId="37234"/>
    <cellStyle name="Percent 4 4 2 4 2 2 2 4" xfId="37235"/>
    <cellStyle name="Percent 4 4 2 4 2 2 3" xfId="37236"/>
    <cellStyle name="Percent 4 4 2 4 2 2 3 2" xfId="37237"/>
    <cellStyle name="Percent 4 4 2 4 2 2 3 3" xfId="37238"/>
    <cellStyle name="Percent 4 4 2 4 2 2 3 4" xfId="37239"/>
    <cellStyle name="Percent 4 4 2 4 2 2 4" xfId="37240"/>
    <cellStyle name="Percent 4 4 2 4 2 2 5" xfId="37241"/>
    <cellStyle name="Percent 4 4 2 4 2 2 6" xfId="37242"/>
    <cellStyle name="Percent 4 4 2 4 2 3" xfId="37243"/>
    <cellStyle name="Percent 4 4 2 4 2 3 2" xfId="37244"/>
    <cellStyle name="Percent 4 4 2 4 2 3 2 2" xfId="37245"/>
    <cellStyle name="Percent 4 4 2 4 2 3 2 3" xfId="37246"/>
    <cellStyle name="Percent 4 4 2 4 2 3 2 4" xfId="37247"/>
    <cellStyle name="Percent 4 4 2 4 2 3 3" xfId="37248"/>
    <cellStyle name="Percent 4 4 2 4 2 3 3 2" xfId="37249"/>
    <cellStyle name="Percent 4 4 2 4 2 3 3 3" xfId="37250"/>
    <cellStyle name="Percent 4 4 2 4 2 3 3 4" xfId="37251"/>
    <cellStyle name="Percent 4 4 2 4 2 3 4" xfId="37252"/>
    <cellStyle name="Percent 4 4 2 4 2 3 5" xfId="37253"/>
    <cellStyle name="Percent 4 4 2 4 2 3 6" xfId="37254"/>
    <cellStyle name="Percent 4 4 2 4 2 4" xfId="37255"/>
    <cellStyle name="Percent 4 4 2 4 2 4 2" xfId="37256"/>
    <cellStyle name="Percent 4 4 2 4 2 4 3" xfId="37257"/>
    <cellStyle name="Percent 4 4 2 4 2 4 4" xfId="37258"/>
    <cellStyle name="Percent 4 4 2 4 2 5" xfId="37259"/>
    <cellStyle name="Percent 4 4 2 4 2 5 2" xfId="37260"/>
    <cellStyle name="Percent 4 4 2 4 2 5 3" xfId="37261"/>
    <cellStyle name="Percent 4 4 2 4 2 5 4" xfId="37262"/>
    <cellStyle name="Percent 4 4 2 4 2 6" xfId="37263"/>
    <cellStyle name="Percent 4 4 2 4 2 7" xfId="37264"/>
    <cellStyle name="Percent 4 4 2 4 2 8" xfId="37265"/>
    <cellStyle name="Percent 4 4 2 4 3" xfId="37266"/>
    <cellStyle name="Percent 4 4 2 4 3 2" xfId="37267"/>
    <cellStyle name="Percent 4 4 2 4 3 2 2" xfId="37268"/>
    <cellStyle name="Percent 4 4 2 4 3 2 2 2" xfId="37269"/>
    <cellStyle name="Percent 4 4 2 4 3 2 2 3" xfId="37270"/>
    <cellStyle name="Percent 4 4 2 4 3 2 2 4" xfId="37271"/>
    <cellStyle name="Percent 4 4 2 4 3 2 3" xfId="37272"/>
    <cellStyle name="Percent 4 4 2 4 3 2 3 2" xfId="37273"/>
    <cellStyle name="Percent 4 4 2 4 3 2 3 3" xfId="37274"/>
    <cellStyle name="Percent 4 4 2 4 3 2 3 4" xfId="37275"/>
    <cellStyle name="Percent 4 4 2 4 3 2 4" xfId="37276"/>
    <cellStyle name="Percent 4 4 2 4 3 2 5" xfId="37277"/>
    <cellStyle name="Percent 4 4 2 4 3 2 6" xfId="37278"/>
    <cellStyle name="Percent 4 4 2 4 3 3" xfId="37279"/>
    <cellStyle name="Percent 4 4 2 4 3 3 2" xfId="37280"/>
    <cellStyle name="Percent 4 4 2 4 3 3 2 2" xfId="37281"/>
    <cellStyle name="Percent 4 4 2 4 3 3 2 3" xfId="37282"/>
    <cellStyle name="Percent 4 4 2 4 3 3 2 4" xfId="37283"/>
    <cellStyle name="Percent 4 4 2 4 3 3 3" xfId="37284"/>
    <cellStyle name="Percent 4 4 2 4 3 3 3 2" xfId="37285"/>
    <cellStyle name="Percent 4 4 2 4 3 3 3 3" xfId="37286"/>
    <cellStyle name="Percent 4 4 2 4 3 3 3 4" xfId="37287"/>
    <cellStyle name="Percent 4 4 2 4 3 3 4" xfId="37288"/>
    <cellStyle name="Percent 4 4 2 4 3 3 5" xfId="37289"/>
    <cellStyle name="Percent 4 4 2 4 3 3 6" xfId="37290"/>
    <cellStyle name="Percent 4 4 2 4 3 4" xfId="37291"/>
    <cellStyle name="Percent 4 4 2 4 3 4 2" xfId="37292"/>
    <cellStyle name="Percent 4 4 2 4 3 4 3" xfId="37293"/>
    <cellStyle name="Percent 4 4 2 4 3 4 4" xfId="37294"/>
    <cellStyle name="Percent 4 4 2 4 3 5" xfId="37295"/>
    <cellStyle name="Percent 4 4 2 4 3 5 2" xfId="37296"/>
    <cellStyle name="Percent 4 4 2 4 3 5 3" xfId="37297"/>
    <cellStyle name="Percent 4 4 2 4 3 5 4" xfId="37298"/>
    <cellStyle name="Percent 4 4 2 4 3 6" xfId="37299"/>
    <cellStyle name="Percent 4 4 2 4 3 7" xfId="37300"/>
    <cellStyle name="Percent 4 4 2 4 3 8" xfId="37301"/>
    <cellStyle name="Percent 4 4 2 4 4" xfId="37302"/>
    <cellStyle name="Percent 4 4 2 4 4 2" xfId="37303"/>
    <cellStyle name="Percent 4 4 2 4 4 2 2" xfId="37304"/>
    <cellStyle name="Percent 4 4 2 4 4 2 3" xfId="37305"/>
    <cellStyle name="Percent 4 4 2 4 4 2 4" xfId="37306"/>
    <cellStyle name="Percent 4 4 2 4 4 3" xfId="37307"/>
    <cellStyle name="Percent 4 4 2 4 4 3 2" xfId="37308"/>
    <cellStyle name="Percent 4 4 2 4 4 3 3" xfId="37309"/>
    <cellStyle name="Percent 4 4 2 4 4 3 4" xfId="37310"/>
    <cellStyle name="Percent 4 4 2 4 4 4" xfId="37311"/>
    <cellStyle name="Percent 4 4 2 4 4 5" xfId="37312"/>
    <cellStyle name="Percent 4 4 2 4 4 6" xfId="37313"/>
    <cellStyle name="Percent 4 4 2 4 5" xfId="37314"/>
    <cellStyle name="Percent 4 4 2 4 5 2" xfId="37315"/>
    <cellStyle name="Percent 4 4 2 4 5 2 2" xfId="37316"/>
    <cellStyle name="Percent 4 4 2 4 5 2 3" xfId="37317"/>
    <cellStyle name="Percent 4 4 2 4 5 2 4" xfId="37318"/>
    <cellStyle name="Percent 4 4 2 4 5 3" xfId="37319"/>
    <cellStyle name="Percent 4 4 2 4 5 3 2" xfId="37320"/>
    <cellStyle name="Percent 4 4 2 4 5 3 3" xfId="37321"/>
    <cellStyle name="Percent 4 4 2 4 5 3 4" xfId="37322"/>
    <cellStyle name="Percent 4 4 2 4 5 4" xfId="37323"/>
    <cellStyle name="Percent 4 4 2 4 5 5" xfId="37324"/>
    <cellStyle name="Percent 4 4 2 4 5 6" xfId="37325"/>
    <cellStyle name="Percent 4 4 2 4 6" xfId="37326"/>
    <cellStyle name="Percent 4 4 2 4 6 2" xfId="37327"/>
    <cellStyle name="Percent 4 4 2 4 6 3" xfId="37328"/>
    <cellStyle name="Percent 4 4 2 4 6 4" xfId="37329"/>
    <cellStyle name="Percent 4 4 2 4 7" xfId="37330"/>
    <cellStyle name="Percent 4 4 2 4 7 2" xfId="37331"/>
    <cellStyle name="Percent 4 4 2 4 7 3" xfId="37332"/>
    <cellStyle name="Percent 4 4 2 4 7 4" xfId="37333"/>
    <cellStyle name="Percent 4 4 2 4 8" xfId="37334"/>
    <cellStyle name="Percent 4 4 2 4 9" xfId="37335"/>
    <cellStyle name="Percent 4 4 2 5" xfId="37336"/>
    <cellStyle name="Percent 4 4 2 5 2" xfId="37337"/>
    <cellStyle name="Percent 4 4 2 5 2 2" xfId="37338"/>
    <cellStyle name="Percent 4 4 2 5 2 2 2" xfId="37339"/>
    <cellStyle name="Percent 4 4 2 5 2 2 3" xfId="37340"/>
    <cellStyle name="Percent 4 4 2 5 2 2 4" xfId="37341"/>
    <cellStyle name="Percent 4 4 2 5 2 3" xfId="37342"/>
    <cellStyle name="Percent 4 4 2 5 2 3 2" xfId="37343"/>
    <cellStyle name="Percent 4 4 2 5 2 3 3" xfId="37344"/>
    <cellStyle name="Percent 4 4 2 5 2 3 4" xfId="37345"/>
    <cellStyle name="Percent 4 4 2 5 2 4" xfId="37346"/>
    <cellStyle name="Percent 4 4 2 5 2 5" xfId="37347"/>
    <cellStyle name="Percent 4 4 2 5 2 6" xfId="37348"/>
    <cellStyle name="Percent 4 4 2 5 3" xfId="37349"/>
    <cellStyle name="Percent 4 4 2 5 3 2" xfId="37350"/>
    <cellStyle name="Percent 4 4 2 5 3 2 2" xfId="37351"/>
    <cellStyle name="Percent 4 4 2 5 3 2 3" xfId="37352"/>
    <cellStyle name="Percent 4 4 2 5 3 2 4" xfId="37353"/>
    <cellStyle name="Percent 4 4 2 5 3 3" xfId="37354"/>
    <cellStyle name="Percent 4 4 2 5 3 3 2" xfId="37355"/>
    <cellStyle name="Percent 4 4 2 5 3 3 3" xfId="37356"/>
    <cellStyle name="Percent 4 4 2 5 3 3 4" xfId="37357"/>
    <cellStyle name="Percent 4 4 2 5 3 4" xfId="37358"/>
    <cellStyle name="Percent 4 4 2 5 3 5" xfId="37359"/>
    <cellStyle name="Percent 4 4 2 5 3 6" xfId="37360"/>
    <cellStyle name="Percent 4 4 2 5 4" xfId="37361"/>
    <cellStyle name="Percent 4 4 2 5 4 2" xfId="37362"/>
    <cellStyle name="Percent 4 4 2 5 4 3" xfId="37363"/>
    <cellStyle name="Percent 4 4 2 5 4 4" xfId="37364"/>
    <cellStyle name="Percent 4 4 2 5 5" xfId="37365"/>
    <cellStyle name="Percent 4 4 2 5 5 2" xfId="37366"/>
    <cellStyle name="Percent 4 4 2 5 5 3" xfId="37367"/>
    <cellStyle name="Percent 4 4 2 5 5 4" xfId="37368"/>
    <cellStyle name="Percent 4 4 2 5 6" xfId="37369"/>
    <cellStyle name="Percent 4 4 2 5 7" xfId="37370"/>
    <cellStyle name="Percent 4 4 2 5 8" xfId="37371"/>
    <cellStyle name="Percent 4 4 2 6" xfId="37372"/>
    <cellStyle name="Percent 4 4 2 6 2" xfId="37373"/>
    <cellStyle name="Percent 4 4 2 6 2 2" xfId="37374"/>
    <cellStyle name="Percent 4 4 2 6 2 2 2" xfId="37375"/>
    <cellStyle name="Percent 4 4 2 6 2 2 3" xfId="37376"/>
    <cellStyle name="Percent 4 4 2 6 2 2 4" xfId="37377"/>
    <cellStyle name="Percent 4 4 2 6 2 3" xfId="37378"/>
    <cellStyle name="Percent 4 4 2 6 2 3 2" xfId="37379"/>
    <cellStyle name="Percent 4 4 2 6 2 3 3" xfId="37380"/>
    <cellStyle name="Percent 4 4 2 6 2 3 4" xfId="37381"/>
    <cellStyle name="Percent 4 4 2 6 2 4" xfId="37382"/>
    <cellStyle name="Percent 4 4 2 6 2 5" xfId="37383"/>
    <cellStyle name="Percent 4 4 2 6 2 6" xfId="37384"/>
    <cellStyle name="Percent 4 4 2 6 3" xfId="37385"/>
    <cellStyle name="Percent 4 4 2 6 3 2" xfId="37386"/>
    <cellStyle name="Percent 4 4 2 6 3 2 2" xfId="37387"/>
    <cellStyle name="Percent 4 4 2 6 3 2 3" xfId="37388"/>
    <cellStyle name="Percent 4 4 2 6 3 2 4" xfId="37389"/>
    <cellStyle name="Percent 4 4 2 6 3 3" xfId="37390"/>
    <cellStyle name="Percent 4 4 2 6 3 3 2" xfId="37391"/>
    <cellStyle name="Percent 4 4 2 6 3 3 3" xfId="37392"/>
    <cellStyle name="Percent 4 4 2 6 3 3 4" xfId="37393"/>
    <cellStyle name="Percent 4 4 2 6 3 4" xfId="37394"/>
    <cellStyle name="Percent 4 4 2 6 3 5" xfId="37395"/>
    <cellStyle name="Percent 4 4 2 6 3 6" xfId="37396"/>
    <cellStyle name="Percent 4 4 2 6 4" xfId="37397"/>
    <cellStyle name="Percent 4 4 2 6 4 2" xfId="37398"/>
    <cellStyle name="Percent 4 4 2 6 4 3" xfId="37399"/>
    <cellStyle name="Percent 4 4 2 6 4 4" xfId="37400"/>
    <cellStyle name="Percent 4 4 2 6 5" xfId="37401"/>
    <cellStyle name="Percent 4 4 2 6 5 2" xfId="37402"/>
    <cellStyle name="Percent 4 4 2 6 5 3" xfId="37403"/>
    <cellStyle name="Percent 4 4 2 6 5 4" xfId="37404"/>
    <cellStyle name="Percent 4 4 2 6 6" xfId="37405"/>
    <cellStyle name="Percent 4 4 2 6 7" xfId="37406"/>
    <cellStyle name="Percent 4 4 2 6 8" xfId="37407"/>
    <cellStyle name="Percent 4 4 2 7" xfId="37408"/>
    <cellStyle name="Percent 4 4 2 7 2" xfId="37409"/>
    <cellStyle name="Percent 4 4 2 7 2 2" xfId="37410"/>
    <cellStyle name="Percent 4 4 2 7 2 2 2" xfId="37411"/>
    <cellStyle name="Percent 4 4 2 7 2 2 3" xfId="37412"/>
    <cellStyle name="Percent 4 4 2 7 2 2 4" xfId="37413"/>
    <cellStyle name="Percent 4 4 2 7 2 3" xfId="37414"/>
    <cellStyle name="Percent 4 4 2 7 2 3 2" xfId="37415"/>
    <cellStyle name="Percent 4 4 2 7 2 3 3" xfId="37416"/>
    <cellStyle name="Percent 4 4 2 7 2 3 4" xfId="37417"/>
    <cellStyle name="Percent 4 4 2 7 2 4" xfId="37418"/>
    <cellStyle name="Percent 4 4 2 7 2 5" xfId="37419"/>
    <cellStyle name="Percent 4 4 2 7 2 6" xfId="37420"/>
    <cellStyle name="Percent 4 4 2 7 3" xfId="37421"/>
    <cellStyle name="Percent 4 4 2 7 3 2" xfId="37422"/>
    <cellStyle name="Percent 4 4 2 7 3 2 2" xfId="37423"/>
    <cellStyle name="Percent 4 4 2 7 3 2 3" xfId="37424"/>
    <cellStyle name="Percent 4 4 2 7 3 2 4" xfId="37425"/>
    <cellStyle name="Percent 4 4 2 7 3 3" xfId="37426"/>
    <cellStyle name="Percent 4 4 2 7 3 3 2" xfId="37427"/>
    <cellStyle name="Percent 4 4 2 7 3 3 3" xfId="37428"/>
    <cellStyle name="Percent 4 4 2 7 3 3 4" xfId="37429"/>
    <cellStyle name="Percent 4 4 2 7 3 4" xfId="37430"/>
    <cellStyle name="Percent 4 4 2 7 3 5" xfId="37431"/>
    <cellStyle name="Percent 4 4 2 7 3 6" xfId="37432"/>
    <cellStyle name="Percent 4 4 2 7 4" xfId="37433"/>
    <cellStyle name="Percent 4 4 2 7 4 2" xfId="37434"/>
    <cellStyle name="Percent 4 4 2 7 4 3" xfId="37435"/>
    <cellStyle name="Percent 4 4 2 7 4 4" xfId="37436"/>
    <cellStyle name="Percent 4 4 2 7 5" xfId="37437"/>
    <cellStyle name="Percent 4 4 2 7 5 2" xfId="37438"/>
    <cellStyle name="Percent 4 4 2 7 5 3" xfId="37439"/>
    <cellStyle name="Percent 4 4 2 7 5 4" xfId="37440"/>
    <cellStyle name="Percent 4 4 2 7 6" xfId="37441"/>
    <cellStyle name="Percent 4 4 2 7 7" xfId="37442"/>
    <cellStyle name="Percent 4 4 2 7 8" xfId="37443"/>
    <cellStyle name="Percent 4 4 2 8" xfId="37444"/>
    <cellStyle name="Percent 4 4 2 8 2" xfId="37445"/>
    <cellStyle name="Percent 4 4 2 8 2 2" xfId="37446"/>
    <cellStyle name="Percent 4 4 2 8 2 3" xfId="37447"/>
    <cellStyle name="Percent 4 4 2 8 2 4" xfId="37448"/>
    <cellStyle name="Percent 4 4 2 8 3" xfId="37449"/>
    <cellStyle name="Percent 4 4 2 8 3 2" xfId="37450"/>
    <cellStyle name="Percent 4 4 2 8 3 3" xfId="37451"/>
    <cellStyle name="Percent 4 4 2 8 3 4" xfId="37452"/>
    <cellStyle name="Percent 4 4 2 8 4" xfId="37453"/>
    <cellStyle name="Percent 4 4 2 8 5" xfId="37454"/>
    <cellStyle name="Percent 4 4 2 8 6" xfId="37455"/>
    <cellStyle name="Percent 4 4 2 9" xfId="37456"/>
    <cellStyle name="Percent 4 4 2 9 2" xfId="37457"/>
    <cellStyle name="Percent 4 4 2 9 2 2" xfId="37458"/>
    <cellStyle name="Percent 4 4 2 9 2 3" xfId="37459"/>
    <cellStyle name="Percent 4 4 2 9 2 4" xfId="37460"/>
    <cellStyle name="Percent 4 4 2 9 3" xfId="37461"/>
    <cellStyle name="Percent 4 4 2 9 3 2" xfId="37462"/>
    <cellStyle name="Percent 4 4 2 9 3 3" xfId="37463"/>
    <cellStyle name="Percent 4 4 2 9 3 4" xfId="37464"/>
    <cellStyle name="Percent 4 4 2 9 4" xfId="37465"/>
    <cellStyle name="Percent 4 4 2 9 5" xfId="37466"/>
    <cellStyle name="Percent 4 4 2 9 6" xfId="37467"/>
    <cellStyle name="Percent 4 4 3" xfId="37468"/>
    <cellStyle name="Percent 4 4 3 10" xfId="37469"/>
    <cellStyle name="Percent 4 4 3 10 2" xfId="37470"/>
    <cellStyle name="Percent 4 4 3 10 3" xfId="37471"/>
    <cellStyle name="Percent 4 4 3 10 4" xfId="37472"/>
    <cellStyle name="Percent 4 4 3 11" xfId="37473"/>
    <cellStyle name="Percent 4 4 3 12" xfId="37474"/>
    <cellStyle name="Percent 4 4 3 13" xfId="37475"/>
    <cellStyle name="Percent 4 4 3 2" xfId="37476"/>
    <cellStyle name="Percent 4 4 3 2 10" xfId="37477"/>
    <cellStyle name="Percent 4 4 3 2 11" xfId="37478"/>
    <cellStyle name="Percent 4 4 3 2 12" xfId="37479"/>
    <cellStyle name="Percent 4 4 3 2 2" xfId="37480"/>
    <cellStyle name="Percent 4 4 3 2 2 10" xfId="37481"/>
    <cellStyle name="Percent 4 4 3 2 2 2" xfId="37482"/>
    <cellStyle name="Percent 4 4 3 2 2 2 2" xfId="37483"/>
    <cellStyle name="Percent 4 4 3 2 2 2 2 2" xfId="37484"/>
    <cellStyle name="Percent 4 4 3 2 2 2 2 2 2" xfId="37485"/>
    <cellStyle name="Percent 4 4 3 2 2 2 2 2 3" xfId="37486"/>
    <cellStyle name="Percent 4 4 3 2 2 2 2 2 4" xfId="37487"/>
    <cellStyle name="Percent 4 4 3 2 2 2 2 3" xfId="37488"/>
    <cellStyle name="Percent 4 4 3 2 2 2 2 3 2" xfId="37489"/>
    <cellStyle name="Percent 4 4 3 2 2 2 2 3 3" xfId="37490"/>
    <cellStyle name="Percent 4 4 3 2 2 2 2 3 4" xfId="37491"/>
    <cellStyle name="Percent 4 4 3 2 2 2 2 4" xfId="37492"/>
    <cellStyle name="Percent 4 4 3 2 2 2 2 5" xfId="37493"/>
    <cellStyle name="Percent 4 4 3 2 2 2 2 6" xfId="37494"/>
    <cellStyle name="Percent 4 4 3 2 2 2 3" xfId="37495"/>
    <cellStyle name="Percent 4 4 3 2 2 2 3 2" xfId="37496"/>
    <cellStyle name="Percent 4 4 3 2 2 2 3 2 2" xfId="37497"/>
    <cellStyle name="Percent 4 4 3 2 2 2 3 2 3" xfId="37498"/>
    <cellStyle name="Percent 4 4 3 2 2 2 3 2 4" xfId="37499"/>
    <cellStyle name="Percent 4 4 3 2 2 2 3 3" xfId="37500"/>
    <cellStyle name="Percent 4 4 3 2 2 2 3 3 2" xfId="37501"/>
    <cellStyle name="Percent 4 4 3 2 2 2 3 3 3" xfId="37502"/>
    <cellStyle name="Percent 4 4 3 2 2 2 3 3 4" xfId="37503"/>
    <cellStyle name="Percent 4 4 3 2 2 2 3 4" xfId="37504"/>
    <cellStyle name="Percent 4 4 3 2 2 2 3 5" xfId="37505"/>
    <cellStyle name="Percent 4 4 3 2 2 2 3 6" xfId="37506"/>
    <cellStyle name="Percent 4 4 3 2 2 2 4" xfId="37507"/>
    <cellStyle name="Percent 4 4 3 2 2 2 4 2" xfId="37508"/>
    <cellStyle name="Percent 4 4 3 2 2 2 4 3" xfId="37509"/>
    <cellStyle name="Percent 4 4 3 2 2 2 4 4" xfId="37510"/>
    <cellStyle name="Percent 4 4 3 2 2 2 5" xfId="37511"/>
    <cellStyle name="Percent 4 4 3 2 2 2 5 2" xfId="37512"/>
    <cellStyle name="Percent 4 4 3 2 2 2 5 3" xfId="37513"/>
    <cellStyle name="Percent 4 4 3 2 2 2 5 4" xfId="37514"/>
    <cellStyle name="Percent 4 4 3 2 2 2 6" xfId="37515"/>
    <cellStyle name="Percent 4 4 3 2 2 2 7" xfId="37516"/>
    <cellStyle name="Percent 4 4 3 2 2 2 8" xfId="37517"/>
    <cellStyle name="Percent 4 4 3 2 2 3" xfId="37518"/>
    <cellStyle name="Percent 4 4 3 2 2 3 2" xfId="37519"/>
    <cellStyle name="Percent 4 4 3 2 2 3 2 2" xfId="37520"/>
    <cellStyle name="Percent 4 4 3 2 2 3 2 2 2" xfId="37521"/>
    <cellStyle name="Percent 4 4 3 2 2 3 2 2 3" xfId="37522"/>
    <cellStyle name="Percent 4 4 3 2 2 3 2 2 4" xfId="37523"/>
    <cellStyle name="Percent 4 4 3 2 2 3 2 3" xfId="37524"/>
    <cellStyle name="Percent 4 4 3 2 2 3 2 3 2" xfId="37525"/>
    <cellStyle name="Percent 4 4 3 2 2 3 2 3 3" xfId="37526"/>
    <cellStyle name="Percent 4 4 3 2 2 3 2 3 4" xfId="37527"/>
    <cellStyle name="Percent 4 4 3 2 2 3 2 4" xfId="37528"/>
    <cellStyle name="Percent 4 4 3 2 2 3 2 5" xfId="37529"/>
    <cellStyle name="Percent 4 4 3 2 2 3 2 6" xfId="37530"/>
    <cellStyle name="Percent 4 4 3 2 2 3 3" xfId="37531"/>
    <cellStyle name="Percent 4 4 3 2 2 3 3 2" xfId="37532"/>
    <cellStyle name="Percent 4 4 3 2 2 3 3 2 2" xfId="37533"/>
    <cellStyle name="Percent 4 4 3 2 2 3 3 2 3" xfId="37534"/>
    <cellStyle name="Percent 4 4 3 2 2 3 3 2 4" xfId="37535"/>
    <cellStyle name="Percent 4 4 3 2 2 3 3 3" xfId="37536"/>
    <cellStyle name="Percent 4 4 3 2 2 3 3 3 2" xfId="37537"/>
    <cellStyle name="Percent 4 4 3 2 2 3 3 3 3" xfId="37538"/>
    <cellStyle name="Percent 4 4 3 2 2 3 3 3 4" xfId="37539"/>
    <cellStyle name="Percent 4 4 3 2 2 3 3 4" xfId="37540"/>
    <cellStyle name="Percent 4 4 3 2 2 3 3 5" xfId="37541"/>
    <cellStyle name="Percent 4 4 3 2 2 3 3 6" xfId="37542"/>
    <cellStyle name="Percent 4 4 3 2 2 3 4" xfId="37543"/>
    <cellStyle name="Percent 4 4 3 2 2 3 4 2" xfId="37544"/>
    <cellStyle name="Percent 4 4 3 2 2 3 4 3" xfId="37545"/>
    <cellStyle name="Percent 4 4 3 2 2 3 4 4" xfId="37546"/>
    <cellStyle name="Percent 4 4 3 2 2 3 5" xfId="37547"/>
    <cellStyle name="Percent 4 4 3 2 2 3 5 2" xfId="37548"/>
    <cellStyle name="Percent 4 4 3 2 2 3 5 3" xfId="37549"/>
    <cellStyle name="Percent 4 4 3 2 2 3 5 4" xfId="37550"/>
    <cellStyle name="Percent 4 4 3 2 2 3 6" xfId="37551"/>
    <cellStyle name="Percent 4 4 3 2 2 3 7" xfId="37552"/>
    <cellStyle name="Percent 4 4 3 2 2 3 8" xfId="37553"/>
    <cellStyle name="Percent 4 4 3 2 2 4" xfId="37554"/>
    <cellStyle name="Percent 4 4 3 2 2 4 2" xfId="37555"/>
    <cellStyle name="Percent 4 4 3 2 2 4 2 2" xfId="37556"/>
    <cellStyle name="Percent 4 4 3 2 2 4 2 3" xfId="37557"/>
    <cellStyle name="Percent 4 4 3 2 2 4 2 4" xfId="37558"/>
    <cellStyle name="Percent 4 4 3 2 2 4 3" xfId="37559"/>
    <cellStyle name="Percent 4 4 3 2 2 4 3 2" xfId="37560"/>
    <cellStyle name="Percent 4 4 3 2 2 4 3 3" xfId="37561"/>
    <cellStyle name="Percent 4 4 3 2 2 4 3 4" xfId="37562"/>
    <cellStyle name="Percent 4 4 3 2 2 4 4" xfId="37563"/>
    <cellStyle name="Percent 4 4 3 2 2 4 5" xfId="37564"/>
    <cellStyle name="Percent 4 4 3 2 2 4 6" xfId="37565"/>
    <cellStyle name="Percent 4 4 3 2 2 5" xfId="37566"/>
    <cellStyle name="Percent 4 4 3 2 2 5 2" xfId="37567"/>
    <cellStyle name="Percent 4 4 3 2 2 5 2 2" xfId="37568"/>
    <cellStyle name="Percent 4 4 3 2 2 5 2 3" xfId="37569"/>
    <cellStyle name="Percent 4 4 3 2 2 5 2 4" xfId="37570"/>
    <cellStyle name="Percent 4 4 3 2 2 5 3" xfId="37571"/>
    <cellStyle name="Percent 4 4 3 2 2 5 3 2" xfId="37572"/>
    <cellStyle name="Percent 4 4 3 2 2 5 3 3" xfId="37573"/>
    <cellStyle name="Percent 4 4 3 2 2 5 3 4" xfId="37574"/>
    <cellStyle name="Percent 4 4 3 2 2 5 4" xfId="37575"/>
    <cellStyle name="Percent 4 4 3 2 2 5 5" xfId="37576"/>
    <cellStyle name="Percent 4 4 3 2 2 5 6" xfId="37577"/>
    <cellStyle name="Percent 4 4 3 2 2 6" xfId="37578"/>
    <cellStyle name="Percent 4 4 3 2 2 6 2" xfId="37579"/>
    <cellStyle name="Percent 4 4 3 2 2 6 3" xfId="37580"/>
    <cellStyle name="Percent 4 4 3 2 2 6 4" xfId="37581"/>
    <cellStyle name="Percent 4 4 3 2 2 7" xfId="37582"/>
    <cellStyle name="Percent 4 4 3 2 2 7 2" xfId="37583"/>
    <cellStyle name="Percent 4 4 3 2 2 7 3" xfId="37584"/>
    <cellStyle name="Percent 4 4 3 2 2 7 4" xfId="37585"/>
    <cellStyle name="Percent 4 4 3 2 2 8" xfId="37586"/>
    <cellStyle name="Percent 4 4 3 2 2 9" xfId="37587"/>
    <cellStyle name="Percent 4 4 3 2 3" xfId="37588"/>
    <cellStyle name="Percent 4 4 3 2 3 2" xfId="37589"/>
    <cellStyle name="Percent 4 4 3 2 3 2 2" xfId="37590"/>
    <cellStyle name="Percent 4 4 3 2 3 2 2 2" xfId="37591"/>
    <cellStyle name="Percent 4 4 3 2 3 2 2 3" xfId="37592"/>
    <cellStyle name="Percent 4 4 3 2 3 2 2 4" xfId="37593"/>
    <cellStyle name="Percent 4 4 3 2 3 2 3" xfId="37594"/>
    <cellStyle name="Percent 4 4 3 2 3 2 3 2" xfId="37595"/>
    <cellStyle name="Percent 4 4 3 2 3 2 3 3" xfId="37596"/>
    <cellStyle name="Percent 4 4 3 2 3 2 3 4" xfId="37597"/>
    <cellStyle name="Percent 4 4 3 2 3 2 4" xfId="37598"/>
    <cellStyle name="Percent 4 4 3 2 3 2 5" xfId="37599"/>
    <cellStyle name="Percent 4 4 3 2 3 2 6" xfId="37600"/>
    <cellStyle name="Percent 4 4 3 2 3 3" xfId="37601"/>
    <cellStyle name="Percent 4 4 3 2 3 3 2" xfId="37602"/>
    <cellStyle name="Percent 4 4 3 2 3 3 2 2" xfId="37603"/>
    <cellStyle name="Percent 4 4 3 2 3 3 2 3" xfId="37604"/>
    <cellStyle name="Percent 4 4 3 2 3 3 2 4" xfId="37605"/>
    <cellStyle name="Percent 4 4 3 2 3 3 3" xfId="37606"/>
    <cellStyle name="Percent 4 4 3 2 3 3 3 2" xfId="37607"/>
    <cellStyle name="Percent 4 4 3 2 3 3 3 3" xfId="37608"/>
    <cellStyle name="Percent 4 4 3 2 3 3 3 4" xfId="37609"/>
    <cellStyle name="Percent 4 4 3 2 3 3 4" xfId="37610"/>
    <cellStyle name="Percent 4 4 3 2 3 3 5" xfId="37611"/>
    <cellStyle name="Percent 4 4 3 2 3 3 6" xfId="37612"/>
    <cellStyle name="Percent 4 4 3 2 3 4" xfId="37613"/>
    <cellStyle name="Percent 4 4 3 2 3 4 2" xfId="37614"/>
    <cellStyle name="Percent 4 4 3 2 3 4 3" xfId="37615"/>
    <cellStyle name="Percent 4 4 3 2 3 4 4" xfId="37616"/>
    <cellStyle name="Percent 4 4 3 2 3 5" xfId="37617"/>
    <cellStyle name="Percent 4 4 3 2 3 5 2" xfId="37618"/>
    <cellStyle name="Percent 4 4 3 2 3 5 3" xfId="37619"/>
    <cellStyle name="Percent 4 4 3 2 3 5 4" xfId="37620"/>
    <cellStyle name="Percent 4 4 3 2 3 6" xfId="37621"/>
    <cellStyle name="Percent 4 4 3 2 3 7" xfId="37622"/>
    <cellStyle name="Percent 4 4 3 2 3 8" xfId="37623"/>
    <cellStyle name="Percent 4 4 3 2 4" xfId="37624"/>
    <cellStyle name="Percent 4 4 3 2 4 2" xfId="37625"/>
    <cellStyle name="Percent 4 4 3 2 4 2 2" xfId="37626"/>
    <cellStyle name="Percent 4 4 3 2 4 2 2 2" xfId="37627"/>
    <cellStyle name="Percent 4 4 3 2 4 2 2 3" xfId="37628"/>
    <cellStyle name="Percent 4 4 3 2 4 2 2 4" xfId="37629"/>
    <cellStyle name="Percent 4 4 3 2 4 2 3" xfId="37630"/>
    <cellStyle name="Percent 4 4 3 2 4 2 3 2" xfId="37631"/>
    <cellStyle name="Percent 4 4 3 2 4 2 3 3" xfId="37632"/>
    <cellStyle name="Percent 4 4 3 2 4 2 3 4" xfId="37633"/>
    <cellStyle name="Percent 4 4 3 2 4 2 4" xfId="37634"/>
    <cellStyle name="Percent 4 4 3 2 4 2 5" xfId="37635"/>
    <cellStyle name="Percent 4 4 3 2 4 2 6" xfId="37636"/>
    <cellStyle name="Percent 4 4 3 2 4 3" xfId="37637"/>
    <cellStyle name="Percent 4 4 3 2 4 3 2" xfId="37638"/>
    <cellStyle name="Percent 4 4 3 2 4 3 2 2" xfId="37639"/>
    <cellStyle name="Percent 4 4 3 2 4 3 2 3" xfId="37640"/>
    <cellStyle name="Percent 4 4 3 2 4 3 2 4" xfId="37641"/>
    <cellStyle name="Percent 4 4 3 2 4 3 3" xfId="37642"/>
    <cellStyle name="Percent 4 4 3 2 4 3 3 2" xfId="37643"/>
    <cellStyle name="Percent 4 4 3 2 4 3 3 3" xfId="37644"/>
    <cellStyle name="Percent 4 4 3 2 4 3 3 4" xfId="37645"/>
    <cellStyle name="Percent 4 4 3 2 4 3 4" xfId="37646"/>
    <cellStyle name="Percent 4 4 3 2 4 3 5" xfId="37647"/>
    <cellStyle name="Percent 4 4 3 2 4 3 6" xfId="37648"/>
    <cellStyle name="Percent 4 4 3 2 4 4" xfId="37649"/>
    <cellStyle name="Percent 4 4 3 2 4 4 2" xfId="37650"/>
    <cellStyle name="Percent 4 4 3 2 4 4 3" xfId="37651"/>
    <cellStyle name="Percent 4 4 3 2 4 4 4" xfId="37652"/>
    <cellStyle name="Percent 4 4 3 2 4 5" xfId="37653"/>
    <cellStyle name="Percent 4 4 3 2 4 5 2" xfId="37654"/>
    <cellStyle name="Percent 4 4 3 2 4 5 3" xfId="37655"/>
    <cellStyle name="Percent 4 4 3 2 4 5 4" xfId="37656"/>
    <cellStyle name="Percent 4 4 3 2 4 6" xfId="37657"/>
    <cellStyle name="Percent 4 4 3 2 4 7" xfId="37658"/>
    <cellStyle name="Percent 4 4 3 2 4 8" xfId="37659"/>
    <cellStyle name="Percent 4 4 3 2 5" xfId="37660"/>
    <cellStyle name="Percent 4 4 3 2 5 2" xfId="37661"/>
    <cellStyle name="Percent 4 4 3 2 5 2 2" xfId="37662"/>
    <cellStyle name="Percent 4 4 3 2 5 2 2 2" xfId="37663"/>
    <cellStyle name="Percent 4 4 3 2 5 2 2 3" xfId="37664"/>
    <cellStyle name="Percent 4 4 3 2 5 2 2 4" xfId="37665"/>
    <cellStyle name="Percent 4 4 3 2 5 2 3" xfId="37666"/>
    <cellStyle name="Percent 4 4 3 2 5 2 3 2" xfId="37667"/>
    <cellStyle name="Percent 4 4 3 2 5 2 3 3" xfId="37668"/>
    <cellStyle name="Percent 4 4 3 2 5 2 3 4" xfId="37669"/>
    <cellStyle name="Percent 4 4 3 2 5 2 4" xfId="37670"/>
    <cellStyle name="Percent 4 4 3 2 5 2 5" xfId="37671"/>
    <cellStyle name="Percent 4 4 3 2 5 2 6" xfId="37672"/>
    <cellStyle name="Percent 4 4 3 2 5 3" xfId="37673"/>
    <cellStyle name="Percent 4 4 3 2 5 3 2" xfId="37674"/>
    <cellStyle name="Percent 4 4 3 2 5 3 2 2" xfId="37675"/>
    <cellStyle name="Percent 4 4 3 2 5 3 2 3" xfId="37676"/>
    <cellStyle name="Percent 4 4 3 2 5 3 2 4" xfId="37677"/>
    <cellStyle name="Percent 4 4 3 2 5 3 3" xfId="37678"/>
    <cellStyle name="Percent 4 4 3 2 5 3 3 2" xfId="37679"/>
    <cellStyle name="Percent 4 4 3 2 5 3 3 3" xfId="37680"/>
    <cellStyle name="Percent 4 4 3 2 5 3 3 4" xfId="37681"/>
    <cellStyle name="Percent 4 4 3 2 5 3 4" xfId="37682"/>
    <cellStyle name="Percent 4 4 3 2 5 3 5" xfId="37683"/>
    <cellStyle name="Percent 4 4 3 2 5 3 6" xfId="37684"/>
    <cellStyle name="Percent 4 4 3 2 5 4" xfId="37685"/>
    <cellStyle name="Percent 4 4 3 2 5 4 2" xfId="37686"/>
    <cellStyle name="Percent 4 4 3 2 5 4 3" xfId="37687"/>
    <cellStyle name="Percent 4 4 3 2 5 4 4" xfId="37688"/>
    <cellStyle name="Percent 4 4 3 2 5 5" xfId="37689"/>
    <cellStyle name="Percent 4 4 3 2 5 5 2" xfId="37690"/>
    <cellStyle name="Percent 4 4 3 2 5 5 3" xfId="37691"/>
    <cellStyle name="Percent 4 4 3 2 5 5 4" xfId="37692"/>
    <cellStyle name="Percent 4 4 3 2 5 6" xfId="37693"/>
    <cellStyle name="Percent 4 4 3 2 5 7" xfId="37694"/>
    <cellStyle name="Percent 4 4 3 2 5 8" xfId="37695"/>
    <cellStyle name="Percent 4 4 3 2 6" xfId="37696"/>
    <cellStyle name="Percent 4 4 3 2 6 2" xfId="37697"/>
    <cellStyle name="Percent 4 4 3 2 6 2 2" xfId="37698"/>
    <cellStyle name="Percent 4 4 3 2 6 2 3" xfId="37699"/>
    <cellStyle name="Percent 4 4 3 2 6 2 4" xfId="37700"/>
    <cellStyle name="Percent 4 4 3 2 6 3" xfId="37701"/>
    <cellStyle name="Percent 4 4 3 2 6 3 2" xfId="37702"/>
    <cellStyle name="Percent 4 4 3 2 6 3 3" xfId="37703"/>
    <cellStyle name="Percent 4 4 3 2 6 3 4" xfId="37704"/>
    <cellStyle name="Percent 4 4 3 2 6 4" xfId="37705"/>
    <cellStyle name="Percent 4 4 3 2 6 5" xfId="37706"/>
    <cellStyle name="Percent 4 4 3 2 6 6" xfId="37707"/>
    <cellStyle name="Percent 4 4 3 2 7" xfId="37708"/>
    <cellStyle name="Percent 4 4 3 2 7 2" xfId="37709"/>
    <cellStyle name="Percent 4 4 3 2 7 2 2" xfId="37710"/>
    <cellStyle name="Percent 4 4 3 2 7 2 3" xfId="37711"/>
    <cellStyle name="Percent 4 4 3 2 7 2 4" xfId="37712"/>
    <cellStyle name="Percent 4 4 3 2 7 3" xfId="37713"/>
    <cellStyle name="Percent 4 4 3 2 7 3 2" xfId="37714"/>
    <cellStyle name="Percent 4 4 3 2 7 3 3" xfId="37715"/>
    <cellStyle name="Percent 4 4 3 2 7 3 4" xfId="37716"/>
    <cellStyle name="Percent 4 4 3 2 7 4" xfId="37717"/>
    <cellStyle name="Percent 4 4 3 2 7 5" xfId="37718"/>
    <cellStyle name="Percent 4 4 3 2 7 6" xfId="37719"/>
    <cellStyle name="Percent 4 4 3 2 8" xfId="37720"/>
    <cellStyle name="Percent 4 4 3 2 8 2" xfId="37721"/>
    <cellStyle name="Percent 4 4 3 2 8 3" xfId="37722"/>
    <cellStyle name="Percent 4 4 3 2 8 4" xfId="37723"/>
    <cellStyle name="Percent 4 4 3 2 9" xfId="37724"/>
    <cellStyle name="Percent 4 4 3 2 9 2" xfId="37725"/>
    <cellStyle name="Percent 4 4 3 2 9 3" xfId="37726"/>
    <cellStyle name="Percent 4 4 3 2 9 4" xfId="37727"/>
    <cellStyle name="Percent 4 4 3 3" xfId="37728"/>
    <cellStyle name="Percent 4 4 3 3 10" xfId="37729"/>
    <cellStyle name="Percent 4 4 3 3 2" xfId="37730"/>
    <cellStyle name="Percent 4 4 3 3 2 2" xfId="37731"/>
    <cellStyle name="Percent 4 4 3 3 2 2 2" xfId="37732"/>
    <cellStyle name="Percent 4 4 3 3 2 2 2 2" xfId="37733"/>
    <cellStyle name="Percent 4 4 3 3 2 2 2 3" xfId="37734"/>
    <cellStyle name="Percent 4 4 3 3 2 2 2 4" xfId="37735"/>
    <cellStyle name="Percent 4 4 3 3 2 2 3" xfId="37736"/>
    <cellStyle name="Percent 4 4 3 3 2 2 3 2" xfId="37737"/>
    <cellStyle name="Percent 4 4 3 3 2 2 3 3" xfId="37738"/>
    <cellStyle name="Percent 4 4 3 3 2 2 3 4" xfId="37739"/>
    <cellStyle name="Percent 4 4 3 3 2 2 4" xfId="37740"/>
    <cellStyle name="Percent 4 4 3 3 2 2 5" xfId="37741"/>
    <cellStyle name="Percent 4 4 3 3 2 2 6" xfId="37742"/>
    <cellStyle name="Percent 4 4 3 3 2 3" xfId="37743"/>
    <cellStyle name="Percent 4 4 3 3 2 3 2" xfId="37744"/>
    <cellStyle name="Percent 4 4 3 3 2 3 2 2" xfId="37745"/>
    <cellStyle name="Percent 4 4 3 3 2 3 2 3" xfId="37746"/>
    <cellStyle name="Percent 4 4 3 3 2 3 2 4" xfId="37747"/>
    <cellStyle name="Percent 4 4 3 3 2 3 3" xfId="37748"/>
    <cellStyle name="Percent 4 4 3 3 2 3 3 2" xfId="37749"/>
    <cellStyle name="Percent 4 4 3 3 2 3 3 3" xfId="37750"/>
    <cellStyle name="Percent 4 4 3 3 2 3 3 4" xfId="37751"/>
    <cellStyle name="Percent 4 4 3 3 2 3 4" xfId="37752"/>
    <cellStyle name="Percent 4 4 3 3 2 3 5" xfId="37753"/>
    <cellStyle name="Percent 4 4 3 3 2 3 6" xfId="37754"/>
    <cellStyle name="Percent 4 4 3 3 2 4" xfId="37755"/>
    <cellStyle name="Percent 4 4 3 3 2 4 2" xfId="37756"/>
    <cellStyle name="Percent 4 4 3 3 2 4 3" xfId="37757"/>
    <cellStyle name="Percent 4 4 3 3 2 4 4" xfId="37758"/>
    <cellStyle name="Percent 4 4 3 3 2 5" xfId="37759"/>
    <cellStyle name="Percent 4 4 3 3 2 5 2" xfId="37760"/>
    <cellStyle name="Percent 4 4 3 3 2 5 3" xfId="37761"/>
    <cellStyle name="Percent 4 4 3 3 2 5 4" xfId="37762"/>
    <cellStyle name="Percent 4 4 3 3 2 6" xfId="37763"/>
    <cellStyle name="Percent 4 4 3 3 2 7" xfId="37764"/>
    <cellStyle name="Percent 4 4 3 3 2 8" xfId="37765"/>
    <cellStyle name="Percent 4 4 3 3 3" xfId="37766"/>
    <cellStyle name="Percent 4 4 3 3 3 2" xfId="37767"/>
    <cellStyle name="Percent 4 4 3 3 3 2 2" xfId="37768"/>
    <cellStyle name="Percent 4 4 3 3 3 2 2 2" xfId="37769"/>
    <cellStyle name="Percent 4 4 3 3 3 2 2 3" xfId="37770"/>
    <cellStyle name="Percent 4 4 3 3 3 2 2 4" xfId="37771"/>
    <cellStyle name="Percent 4 4 3 3 3 2 3" xfId="37772"/>
    <cellStyle name="Percent 4 4 3 3 3 2 3 2" xfId="37773"/>
    <cellStyle name="Percent 4 4 3 3 3 2 3 3" xfId="37774"/>
    <cellStyle name="Percent 4 4 3 3 3 2 3 4" xfId="37775"/>
    <cellStyle name="Percent 4 4 3 3 3 2 4" xfId="37776"/>
    <cellStyle name="Percent 4 4 3 3 3 2 5" xfId="37777"/>
    <cellStyle name="Percent 4 4 3 3 3 2 6" xfId="37778"/>
    <cellStyle name="Percent 4 4 3 3 3 3" xfId="37779"/>
    <cellStyle name="Percent 4 4 3 3 3 3 2" xfId="37780"/>
    <cellStyle name="Percent 4 4 3 3 3 3 2 2" xfId="37781"/>
    <cellStyle name="Percent 4 4 3 3 3 3 2 3" xfId="37782"/>
    <cellStyle name="Percent 4 4 3 3 3 3 2 4" xfId="37783"/>
    <cellStyle name="Percent 4 4 3 3 3 3 3" xfId="37784"/>
    <cellStyle name="Percent 4 4 3 3 3 3 3 2" xfId="37785"/>
    <cellStyle name="Percent 4 4 3 3 3 3 3 3" xfId="37786"/>
    <cellStyle name="Percent 4 4 3 3 3 3 3 4" xfId="37787"/>
    <cellStyle name="Percent 4 4 3 3 3 3 4" xfId="37788"/>
    <cellStyle name="Percent 4 4 3 3 3 3 5" xfId="37789"/>
    <cellStyle name="Percent 4 4 3 3 3 3 6" xfId="37790"/>
    <cellStyle name="Percent 4 4 3 3 3 4" xfId="37791"/>
    <cellStyle name="Percent 4 4 3 3 3 4 2" xfId="37792"/>
    <cellStyle name="Percent 4 4 3 3 3 4 3" xfId="37793"/>
    <cellStyle name="Percent 4 4 3 3 3 4 4" xfId="37794"/>
    <cellStyle name="Percent 4 4 3 3 3 5" xfId="37795"/>
    <cellStyle name="Percent 4 4 3 3 3 5 2" xfId="37796"/>
    <cellStyle name="Percent 4 4 3 3 3 5 3" xfId="37797"/>
    <cellStyle name="Percent 4 4 3 3 3 5 4" xfId="37798"/>
    <cellStyle name="Percent 4 4 3 3 3 6" xfId="37799"/>
    <cellStyle name="Percent 4 4 3 3 3 7" xfId="37800"/>
    <cellStyle name="Percent 4 4 3 3 3 8" xfId="37801"/>
    <cellStyle name="Percent 4 4 3 3 4" xfId="37802"/>
    <cellStyle name="Percent 4 4 3 3 4 2" xfId="37803"/>
    <cellStyle name="Percent 4 4 3 3 4 2 2" xfId="37804"/>
    <cellStyle name="Percent 4 4 3 3 4 2 3" xfId="37805"/>
    <cellStyle name="Percent 4 4 3 3 4 2 4" xfId="37806"/>
    <cellStyle name="Percent 4 4 3 3 4 3" xfId="37807"/>
    <cellStyle name="Percent 4 4 3 3 4 3 2" xfId="37808"/>
    <cellStyle name="Percent 4 4 3 3 4 3 3" xfId="37809"/>
    <cellStyle name="Percent 4 4 3 3 4 3 4" xfId="37810"/>
    <cellStyle name="Percent 4 4 3 3 4 4" xfId="37811"/>
    <cellStyle name="Percent 4 4 3 3 4 5" xfId="37812"/>
    <cellStyle name="Percent 4 4 3 3 4 6" xfId="37813"/>
    <cellStyle name="Percent 4 4 3 3 5" xfId="37814"/>
    <cellStyle name="Percent 4 4 3 3 5 2" xfId="37815"/>
    <cellStyle name="Percent 4 4 3 3 5 2 2" xfId="37816"/>
    <cellStyle name="Percent 4 4 3 3 5 2 3" xfId="37817"/>
    <cellStyle name="Percent 4 4 3 3 5 2 4" xfId="37818"/>
    <cellStyle name="Percent 4 4 3 3 5 3" xfId="37819"/>
    <cellStyle name="Percent 4 4 3 3 5 3 2" xfId="37820"/>
    <cellStyle name="Percent 4 4 3 3 5 3 3" xfId="37821"/>
    <cellStyle name="Percent 4 4 3 3 5 3 4" xfId="37822"/>
    <cellStyle name="Percent 4 4 3 3 5 4" xfId="37823"/>
    <cellStyle name="Percent 4 4 3 3 5 5" xfId="37824"/>
    <cellStyle name="Percent 4 4 3 3 5 6" xfId="37825"/>
    <cellStyle name="Percent 4 4 3 3 6" xfId="37826"/>
    <cellStyle name="Percent 4 4 3 3 6 2" xfId="37827"/>
    <cellStyle name="Percent 4 4 3 3 6 3" xfId="37828"/>
    <cellStyle name="Percent 4 4 3 3 6 4" xfId="37829"/>
    <cellStyle name="Percent 4 4 3 3 7" xfId="37830"/>
    <cellStyle name="Percent 4 4 3 3 7 2" xfId="37831"/>
    <cellStyle name="Percent 4 4 3 3 7 3" xfId="37832"/>
    <cellStyle name="Percent 4 4 3 3 7 4" xfId="37833"/>
    <cellStyle name="Percent 4 4 3 3 8" xfId="37834"/>
    <cellStyle name="Percent 4 4 3 3 9" xfId="37835"/>
    <cellStyle name="Percent 4 4 3 4" xfId="37836"/>
    <cellStyle name="Percent 4 4 3 4 2" xfId="37837"/>
    <cellStyle name="Percent 4 4 3 4 2 2" xfId="37838"/>
    <cellStyle name="Percent 4 4 3 4 2 2 2" xfId="37839"/>
    <cellStyle name="Percent 4 4 3 4 2 2 3" xfId="37840"/>
    <cellStyle name="Percent 4 4 3 4 2 2 4" xfId="37841"/>
    <cellStyle name="Percent 4 4 3 4 2 3" xfId="37842"/>
    <cellStyle name="Percent 4 4 3 4 2 3 2" xfId="37843"/>
    <cellStyle name="Percent 4 4 3 4 2 3 3" xfId="37844"/>
    <cellStyle name="Percent 4 4 3 4 2 3 4" xfId="37845"/>
    <cellStyle name="Percent 4 4 3 4 2 4" xfId="37846"/>
    <cellStyle name="Percent 4 4 3 4 2 5" xfId="37847"/>
    <cellStyle name="Percent 4 4 3 4 2 6" xfId="37848"/>
    <cellStyle name="Percent 4 4 3 4 3" xfId="37849"/>
    <cellStyle name="Percent 4 4 3 4 3 2" xfId="37850"/>
    <cellStyle name="Percent 4 4 3 4 3 2 2" xfId="37851"/>
    <cellStyle name="Percent 4 4 3 4 3 2 3" xfId="37852"/>
    <cellStyle name="Percent 4 4 3 4 3 2 4" xfId="37853"/>
    <cellStyle name="Percent 4 4 3 4 3 3" xfId="37854"/>
    <cellStyle name="Percent 4 4 3 4 3 3 2" xfId="37855"/>
    <cellStyle name="Percent 4 4 3 4 3 3 3" xfId="37856"/>
    <cellStyle name="Percent 4 4 3 4 3 3 4" xfId="37857"/>
    <cellStyle name="Percent 4 4 3 4 3 4" xfId="37858"/>
    <cellStyle name="Percent 4 4 3 4 3 5" xfId="37859"/>
    <cellStyle name="Percent 4 4 3 4 3 6" xfId="37860"/>
    <cellStyle name="Percent 4 4 3 4 4" xfId="37861"/>
    <cellStyle name="Percent 4 4 3 4 4 2" xfId="37862"/>
    <cellStyle name="Percent 4 4 3 4 4 3" xfId="37863"/>
    <cellStyle name="Percent 4 4 3 4 4 4" xfId="37864"/>
    <cellStyle name="Percent 4 4 3 4 5" xfId="37865"/>
    <cellStyle name="Percent 4 4 3 4 5 2" xfId="37866"/>
    <cellStyle name="Percent 4 4 3 4 5 3" xfId="37867"/>
    <cellStyle name="Percent 4 4 3 4 5 4" xfId="37868"/>
    <cellStyle name="Percent 4 4 3 4 6" xfId="37869"/>
    <cellStyle name="Percent 4 4 3 4 7" xfId="37870"/>
    <cellStyle name="Percent 4 4 3 4 8" xfId="37871"/>
    <cellStyle name="Percent 4 4 3 5" xfId="37872"/>
    <cellStyle name="Percent 4 4 3 5 2" xfId="37873"/>
    <cellStyle name="Percent 4 4 3 5 2 2" xfId="37874"/>
    <cellStyle name="Percent 4 4 3 5 2 2 2" xfId="37875"/>
    <cellStyle name="Percent 4 4 3 5 2 2 3" xfId="37876"/>
    <cellStyle name="Percent 4 4 3 5 2 2 4" xfId="37877"/>
    <cellStyle name="Percent 4 4 3 5 2 3" xfId="37878"/>
    <cellStyle name="Percent 4 4 3 5 2 3 2" xfId="37879"/>
    <cellStyle name="Percent 4 4 3 5 2 3 3" xfId="37880"/>
    <cellStyle name="Percent 4 4 3 5 2 3 4" xfId="37881"/>
    <cellStyle name="Percent 4 4 3 5 2 4" xfId="37882"/>
    <cellStyle name="Percent 4 4 3 5 2 5" xfId="37883"/>
    <cellStyle name="Percent 4 4 3 5 2 6" xfId="37884"/>
    <cellStyle name="Percent 4 4 3 5 3" xfId="37885"/>
    <cellStyle name="Percent 4 4 3 5 3 2" xfId="37886"/>
    <cellStyle name="Percent 4 4 3 5 3 2 2" xfId="37887"/>
    <cellStyle name="Percent 4 4 3 5 3 2 3" xfId="37888"/>
    <cellStyle name="Percent 4 4 3 5 3 2 4" xfId="37889"/>
    <cellStyle name="Percent 4 4 3 5 3 3" xfId="37890"/>
    <cellStyle name="Percent 4 4 3 5 3 3 2" xfId="37891"/>
    <cellStyle name="Percent 4 4 3 5 3 3 3" xfId="37892"/>
    <cellStyle name="Percent 4 4 3 5 3 3 4" xfId="37893"/>
    <cellStyle name="Percent 4 4 3 5 3 4" xfId="37894"/>
    <cellStyle name="Percent 4 4 3 5 3 5" xfId="37895"/>
    <cellStyle name="Percent 4 4 3 5 3 6" xfId="37896"/>
    <cellStyle name="Percent 4 4 3 5 4" xfId="37897"/>
    <cellStyle name="Percent 4 4 3 5 4 2" xfId="37898"/>
    <cellStyle name="Percent 4 4 3 5 4 3" xfId="37899"/>
    <cellStyle name="Percent 4 4 3 5 4 4" xfId="37900"/>
    <cellStyle name="Percent 4 4 3 5 5" xfId="37901"/>
    <cellStyle name="Percent 4 4 3 5 5 2" xfId="37902"/>
    <cellStyle name="Percent 4 4 3 5 5 3" xfId="37903"/>
    <cellStyle name="Percent 4 4 3 5 5 4" xfId="37904"/>
    <cellStyle name="Percent 4 4 3 5 6" xfId="37905"/>
    <cellStyle name="Percent 4 4 3 5 7" xfId="37906"/>
    <cellStyle name="Percent 4 4 3 5 8" xfId="37907"/>
    <cellStyle name="Percent 4 4 3 6" xfId="37908"/>
    <cellStyle name="Percent 4 4 3 6 2" xfId="37909"/>
    <cellStyle name="Percent 4 4 3 6 2 2" xfId="37910"/>
    <cellStyle name="Percent 4 4 3 6 2 2 2" xfId="37911"/>
    <cellStyle name="Percent 4 4 3 6 2 2 3" xfId="37912"/>
    <cellStyle name="Percent 4 4 3 6 2 2 4" xfId="37913"/>
    <cellStyle name="Percent 4 4 3 6 2 3" xfId="37914"/>
    <cellStyle name="Percent 4 4 3 6 2 3 2" xfId="37915"/>
    <cellStyle name="Percent 4 4 3 6 2 3 3" xfId="37916"/>
    <cellStyle name="Percent 4 4 3 6 2 3 4" xfId="37917"/>
    <cellStyle name="Percent 4 4 3 6 2 4" xfId="37918"/>
    <cellStyle name="Percent 4 4 3 6 2 5" xfId="37919"/>
    <cellStyle name="Percent 4 4 3 6 2 6" xfId="37920"/>
    <cellStyle name="Percent 4 4 3 6 3" xfId="37921"/>
    <cellStyle name="Percent 4 4 3 6 3 2" xfId="37922"/>
    <cellStyle name="Percent 4 4 3 6 3 2 2" xfId="37923"/>
    <cellStyle name="Percent 4 4 3 6 3 2 3" xfId="37924"/>
    <cellStyle name="Percent 4 4 3 6 3 2 4" xfId="37925"/>
    <cellStyle name="Percent 4 4 3 6 3 3" xfId="37926"/>
    <cellStyle name="Percent 4 4 3 6 3 3 2" xfId="37927"/>
    <cellStyle name="Percent 4 4 3 6 3 3 3" xfId="37928"/>
    <cellStyle name="Percent 4 4 3 6 3 3 4" xfId="37929"/>
    <cellStyle name="Percent 4 4 3 6 3 4" xfId="37930"/>
    <cellStyle name="Percent 4 4 3 6 3 5" xfId="37931"/>
    <cellStyle name="Percent 4 4 3 6 3 6" xfId="37932"/>
    <cellStyle name="Percent 4 4 3 6 4" xfId="37933"/>
    <cellStyle name="Percent 4 4 3 6 4 2" xfId="37934"/>
    <cellStyle name="Percent 4 4 3 6 4 3" xfId="37935"/>
    <cellStyle name="Percent 4 4 3 6 4 4" xfId="37936"/>
    <cellStyle name="Percent 4 4 3 6 5" xfId="37937"/>
    <cellStyle name="Percent 4 4 3 6 5 2" xfId="37938"/>
    <cellStyle name="Percent 4 4 3 6 5 3" xfId="37939"/>
    <cellStyle name="Percent 4 4 3 6 5 4" xfId="37940"/>
    <cellStyle name="Percent 4 4 3 6 6" xfId="37941"/>
    <cellStyle name="Percent 4 4 3 6 7" xfId="37942"/>
    <cellStyle name="Percent 4 4 3 6 8" xfId="37943"/>
    <cellStyle name="Percent 4 4 3 7" xfId="37944"/>
    <cellStyle name="Percent 4 4 3 7 2" xfId="37945"/>
    <cellStyle name="Percent 4 4 3 7 2 2" xfId="37946"/>
    <cellStyle name="Percent 4 4 3 7 2 3" xfId="37947"/>
    <cellStyle name="Percent 4 4 3 7 2 4" xfId="37948"/>
    <cellStyle name="Percent 4 4 3 7 3" xfId="37949"/>
    <cellStyle name="Percent 4 4 3 7 3 2" xfId="37950"/>
    <cellStyle name="Percent 4 4 3 7 3 3" xfId="37951"/>
    <cellStyle name="Percent 4 4 3 7 3 4" xfId="37952"/>
    <cellStyle name="Percent 4 4 3 7 4" xfId="37953"/>
    <cellStyle name="Percent 4 4 3 7 5" xfId="37954"/>
    <cellStyle name="Percent 4 4 3 7 6" xfId="37955"/>
    <cellStyle name="Percent 4 4 3 8" xfId="37956"/>
    <cellStyle name="Percent 4 4 3 8 2" xfId="37957"/>
    <cellStyle name="Percent 4 4 3 8 2 2" xfId="37958"/>
    <cellStyle name="Percent 4 4 3 8 2 3" xfId="37959"/>
    <cellStyle name="Percent 4 4 3 8 2 4" xfId="37960"/>
    <cellStyle name="Percent 4 4 3 8 3" xfId="37961"/>
    <cellStyle name="Percent 4 4 3 8 3 2" xfId="37962"/>
    <cellStyle name="Percent 4 4 3 8 3 3" xfId="37963"/>
    <cellStyle name="Percent 4 4 3 8 3 4" xfId="37964"/>
    <cellStyle name="Percent 4 4 3 8 4" xfId="37965"/>
    <cellStyle name="Percent 4 4 3 8 5" xfId="37966"/>
    <cellStyle name="Percent 4 4 3 8 6" xfId="37967"/>
    <cellStyle name="Percent 4 4 3 9" xfId="37968"/>
    <cellStyle name="Percent 4 4 3 9 2" xfId="37969"/>
    <cellStyle name="Percent 4 4 3 9 3" xfId="37970"/>
    <cellStyle name="Percent 4 4 3 9 4" xfId="37971"/>
    <cellStyle name="Percent 4 4 4" xfId="37972"/>
    <cellStyle name="Percent 4 4 4 10" xfId="37973"/>
    <cellStyle name="Percent 4 4 4 11" xfId="37974"/>
    <cellStyle name="Percent 4 4 4 12" xfId="37975"/>
    <cellStyle name="Percent 4 4 4 2" xfId="37976"/>
    <cellStyle name="Percent 4 4 4 2 10" xfId="37977"/>
    <cellStyle name="Percent 4 4 4 2 2" xfId="37978"/>
    <cellStyle name="Percent 4 4 4 2 2 2" xfId="37979"/>
    <cellStyle name="Percent 4 4 4 2 2 2 2" xfId="37980"/>
    <cellStyle name="Percent 4 4 4 2 2 2 2 2" xfId="37981"/>
    <cellStyle name="Percent 4 4 4 2 2 2 2 3" xfId="37982"/>
    <cellStyle name="Percent 4 4 4 2 2 2 2 4" xfId="37983"/>
    <cellStyle name="Percent 4 4 4 2 2 2 3" xfId="37984"/>
    <cellStyle name="Percent 4 4 4 2 2 2 3 2" xfId="37985"/>
    <cellStyle name="Percent 4 4 4 2 2 2 3 3" xfId="37986"/>
    <cellStyle name="Percent 4 4 4 2 2 2 3 4" xfId="37987"/>
    <cellStyle name="Percent 4 4 4 2 2 2 4" xfId="37988"/>
    <cellStyle name="Percent 4 4 4 2 2 2 5" xfId="37989"/>
    <cellStyle name="Percent 4 4 4 2 2 2 6" xfId="37990"/>
    <cellStyle name="Percent 4 4 4 2 2 3" xfId="37991"/>
    <cellStyle name="Percent 4 4 4 2 2 3 2" xfId="37992"/>
    <cellStyle name="Percent 4 4 4 2 2 3 2 2" xfId="37993"/>
    <cellStyle name="Percent 4 4 4 2 2 3 2 3" xfId="37994"/>
    <cellStyle name="Percent 4 4 4 2 2 3 2 4" xfId="37995"/>
    <cellStyle name="Percent 4 4 4 2 2 3 3" xfId="37996"/>
    <cellStyle name="Percent 4 4 4 2 2 3 3 2" xfId="37997"/>
    <cellStyle name="Percent 4 4 4 2 2 3 3 3" xfId="37998"/>
    <cellStyle name="Percent 4 4 4 2 2 3 3 4" xfId="37999"/>
    <cellStyle name="Percent 4 4 4 2 2 3 4" xfId="38000"/>
    <cellStyle name="Percent 4 4 4 2 2 3 5" xfId="38001"/>
    <cellStyle name="Percent 4 4 4 2 2 3 6" xfId="38002"/>
    <cellStyle name="Percent 4 4 4 2 2 4" xfId="38003"/>
    <cellStyle name="Percent 4 4 4 2 2 4 2" xfId="38004"/>
    <cellStyle name="Percent 4 4 4 2 2 4 3" xfId="38005"/>
    <cellStyle name="Percent 4 4 4 2 2 4 4" xfId="38006"/>
    <cellStyle name="Percent 4 4 4 2 2 5" xfId="38007"/>
    <cellStyle name="Percent 4 4 4 2 2 5 2" xfId="38008"/>
    <cellStyle name="Percent 4 4 4 2 2 5 3" xfId="38009"/>
    <cellStyle name="Percent 4 4 4 2 2 5 4" xfId="38010"/>
    <cellStyle name="Percent 4 4 4 2 2 6" xfId="38011"/>
    <cellStyle name="Percent 4 4 4 2 2 7" xfId="38012"/>
    <cellStyle name="Percent 4 4 4 2 2 8" xfId="38013"/>
    <cellStyle name="Percent 4 4 4 2 3" xfId="38014"/>
    <cellStyle name="Percent 4 4 4 2 3 2" xfId="38015"/>
    <cellStyle name="Percent 4 4 4 2 3 2 2" xfId="38016"/>
    <cellStyle name="Percent 4 4 4 2 3 2 2 2" xfId="38017"/>
    <cellStyle name="Percent 4 4 4 2 3 2 2 3" xfId="38018"/>
    <cellStyle name="Percent 4 4 4 2 3 2 2 4" xfId="38019"/>
    <cellStyle name="Percent 4 4 4 2 3 2 3" xfId="38020"/>
    <cellStyle name="Percent 4 4 4 2 3 2 3 2" xfId="38021"/>
    <cellStyle name="Percent 4 4 4 2 3 2 3 3" xfId="38022"/>
    <cellStyle name="Percent 4 4 4 2 3 2 3 4" xfId="38023"/>
    <cellStyle name="Percent 4 4 4 2 3 2 4" xfId="38024"/>
    <cellStyle name="Percent 4 4 4 2 3 2 5" xfId="38025"/>
    <cellStyle name="Percent 4 4 4 2 3 2 6" xfId="38026"/>
    <cellStyle name="Percent 4 4 4 2 3 3" xfId="38027"/>
    <cellStyle name="Percent 4 4 4 2 3 3 2" xfId="38028"/>
    <cellStyle name="Percent 4 4 4 2 3 3 2 2" xfId="38029"/>
    <cellStyle name="Percent 4 4 4 2 3 3 2 3" xfId="38030"/>
    <cellStyle name="Percent 4 4 4 2 3 3 2 4" xfId="38031"/>
    <cellStyle name="Percent 4 4 4 2 3 3 3" xfId="38032"/>
    <cellStyle name="Percent 4 4 4 2 3 3 3 2" xfId="38033"/>
    <cellStyle name="Percent 4 4 4 2 3 3 3 3" xfId="38034"/>
    <cellStyle name="Percent 4 4 4 2 3 3 3 4" xfId="38035"/>
    <cellStyle name="Percent 4 4 4 2 3 3 4" xfId="38036"/>
    <cellStyle name="Percent 4 4 4 2 3 3 5" xfId="38037"/>
    <cellStyle name="Percent 4 4 4 2 3 3 6" xfId="38038"/>
    <cellStyle name="Percent 4 4 4 2 3 4" xfId="38039"/>
    <cellStyle name="Percent 4 4 4 2 3 4 2" xfId="38040"/>
    <cellStyle name="Percent 4 4 4 2 3 4 3" xfId="38041"/>
    <cellStyle name="Percent 4 4 4 2 3 4 4" xfId="38042"/>
    <cellStyle name="Percent 4 4 4 2 3 5" xfId="38043"/>
    <cellStyle name="Percent 4 4 4 2 3 5 2" xfId="38044"/>
    <cellStyle name="Percent 4 4 4 2 3 5 3" xfId="38045"/>
    <cellStyle name="Percent 4 4 4 2 3 5 4" xfId="38046"/>
    <cellStyle name="Percent 4 4 4 2 3 6" xfId="38047"/>
    <cellStyle name="Percent 4 4 4 2 3 7" xfId="38048"/>
    <cellStyle name="Percent 4 4 4 2 3 8" xfId="38049"/>
    <cellStyle name="Percent 4 4 4 2 4" xfId="38050"/>
    <cellStyle name="Percent 4 4 4 2 4 2" xfId="38051"/>
    <cellStyle name="Percent 4 4 4 2 4 2 2" xfId="38052"/>
    <cellStyle name="Percent 4 4 4 2 4 2 3" xfId="38053"/>
    <cellStyle name="Percent 4 4 4 2 4 2 4" xfId="38054"/>
    <cellStyle name="Percent 4 4 4 2 4 3" xfId="38055"/>
    <cellStyle name="Percent 4 4 4 2 4 3 2" xfId="38056"/>
    <cellStyle name="Percent 4 4 4 2 4 3 3" xfId="38057"/>
    <cellStyle name="Percent 4 4 4 2 4 3 4" xfId="38058"/>
    <cellStyle name="Percent 4 4 4 2 4 4" xfId="38059"/>
    <cellStyle name="Percent 4 4 4 2 4 5" xfId="38060"/>
    <cellStyle name="Percent 4 4 4 2 4 6" xfId="38061"/>
    <cellStyle name="Percent 4 4 4 2 5" xfId="38062"/>
    <cellStyle name="Percent 4 4 4 2 5 2" xfId="38063"/>
    <cellStyle name="Percent 4 4 4 2 5 2 2" xfId="38064"/>
    <cellStyle name="Percent 4 4 4 2 5 2 3" xfId="38065"/>
    <cellStyle name="Percent 4 4 4 2 5 2 4" xfId="38066"/>
    <cellStyle name="Percent 4 4 4 2 5 3" xfId="38067"/>
    <cellStyle name="Percent 4 4 4 2 5 3 2" xfId="38068"/>
    <cellStyle name="Percent 4 4 4 2 5 3 3" xfId="38069"/>
    <cellStyle name="Percent 4 4 4 2 5 3 4" xfId="38070"/>
    <cellStyle name="Percent 4 4 4 2 5 4" xfId="38071"/>
    <cellStyle name="Percent 4 4 4 2 5 5" xfId="38072"/>
    <cellStyle name="Percent 4 4 4 2 5 6" xfId="38073"/>
    <cellStyle name="Percent 4 4 4 2 6" xfId="38074"/>
    <cellStyle name="Percent 4 4 4 2 6 2" xfId="38075"/>
    <cellStyle name="Percent 4 4 4 2 6 3" xfId="38076"/>
    <cellStyle name="Percent 4 4 4 2 6 4" xfId="38077"/>
    <cellStyle name="Percent 4 4 4 2 7" xfId="38078"/>
    <cellStyle name="Percent 4 4 4 2 7 2" xfId="38079"/>
    <cellStyle name="Percent 4 4 4 2 7 3" xfId="38080"/>
    <cellStyle name="Percent 4 4 4 2 7 4" xfId="38081"/>
    <cellStyle name="Percent 4 4 4 2 8" xfId="38082"/>
    <cellStyle name="Percent 4 4 4 2 9" xfId="38083"/>
    <cellStyle name="Percent 4 4 4 3" xfId="38084"/>
    <cellStyle name="Percent 4 4 4 3 2" xfId="38085"/>
    <cellStyle name="Percent 4 4 4 3 2 2" xfId="38086"/>
    <cellStyle name="Percent 4 4 4 3 2 2 2" xfId="38087"/>
    <cellStyle name="Percent 4 4 4 3 2 2 3" xfId="38088"/>
    <cellStyle name="Percent 4 4 4 3 2 2 4" xfId="38089"/>
    <cellStyle name="Percent 4 4 4 3 2 3" xfId="38090"/>
    <cellStyle name="Percent 4 4 4 3 2 3 2" xfId="38091"/>
    <cellStyle name="Percent 4 4 4 3 2 3 3" xfId="38092"/>
    <cellStyle name="Percent 4 4 4 3 2 3 4" xfId="38093"/>
    <cellStyle name="Percent 4 4 4 3 2 4" xfId="38094"/>
    <cellStyle name="Percent 4 4 4 3 2 5" xfId="38095"/>
    <cellStyle name="Percent 4 4 4 3 2 6" xfId="38096"/>
    <cellStyle name="Percent 4 4 4 3 3" xfId="38097"/>
    <cellStyle name="Percent 4 4 4 3 3 2" xfId="38098"/>
    <cellStyle name="Percent 4 4 4 3 3 2 2" xfId="38099"/>
    <cellStyle name="Percent 4 4 4 3 3 2 3" xfId="38100"/>
    <cellStyle name="Percent 4 4 4 3 3 2 4" xfId="38101"/>
    <cellStyle name="Percent 4 4 4 3 3 3" xfId="38102"/>
    <cellStyle name="Percent 4 4 4 3 3 3 2" xfId="38103"/>
    <cellStyle name="Percent 4 4 4 3 3 3 3" xfId="38104"/>
    <cellStyle name="Percent 4 4 4 3 3 3 4" xfId="38105"/>
    <cellStyle name="Percent 4 4 4 3 3 4" xfId="38106"/>
    <cellStyle name="Percent 4 4 4 3 3 5" xfId="38107"/>
    <cellStyle name="Percent 4 4 4 3 3 6" xfId="38108"/>
    <cellStyle name="Percent 4 4 4 3 4" xfId="38109"/>
    <cellStyle name="Percent 4 4 4 3 4 2" xfId="38110"/>
    <cellStyle name="Percent 4 4 4 3 4 3" xfId="38111"/>
    <cellStyle name="Percent 4 4 4 3 4 4" xfId="38112"/>
    <cellStyle name="Percent 4 4 4 3 5" xfId="38113"/>
    <cellStyle name="Percent 4 4 4 3 5 2" xfId="38114"/>
    <cellStyle name="Percent 4 4 4 3 5 3" xfId="38115"/>
    <cellStyle name="Percent 4 4 4 3 5 4" xfId="38116"/>
    <cellStyle name="Percent 4 4 4 3 6" xfId="38117"/>
    <cellStyle name="Percent 4 4 4 3 7" xfId="38118"/>
    <cellStyle name="Percent 4 4 4 3 8" xfId="38119"/>
    <cellStyle name="Percent 4 4 4 4" xfId="38120"/>
    <cellStyle name="Percent 4 4 4 4 2" xfId="38121"/>
    <cellStyle name="Percent 4 4 4 4 2 2" xfId="38122"/>
    <cellStyle name="Percent 4 4 4 4 2 2 2" xfId="38123"/>
    <cellStyle name="Percent 4 4 4 4 2 2 3" xfId="38124"/>
    <cellStyle name="Percent 4 4 4 4 2 2 4" xfId="38125"/>
    <cellStyle name="Percent 4 4 4 4 2 3" xfId="38126"/>
    <cellStyle name="Percent 4 4 4 4 2 3 2" xfId="38127"/>
    <cellStyle name="Percent 4 4 4 4 2 3 3" xfId="38128"/>
    <cellStyle name="Percent 4 4 4 4 2 3 4" xfId="38129"/>
    <cellStyle name="Percent 4 4 4 4 2 4" xfId="38130"/>
    <cellStyle name="Percent 4 4 4 4 2 5" xfId="38131"/>
    <cellStyle name="Percent 4 4 4 4 2 6" xfId="38132"/>
    <cellStyle name="Percent 4 4 4 4 3" xfId="38133"/>
    <cellStyle name="Percent 4 4 4 4 3 2" xfId="38134"/>
    <cellStyle name="Percent 4 4 4 4 3 2 2" xfId="38135"/>
    <cellStyle name="Percent 4 4 4 4 3 2 3" xfId="38136"/>
    <cellStyle name="Percent 4 4 4 4 3 2 4" xfId="38137"/>
    <cellStyle name="Percent 4 4 4 4 3 3" xfId="38138"/>
    <cellStyle name="Percent 4 4 4 4 3 3 2" xfId="38139"/>
    <cellStyle name="Percent 4 4 4 4 3 3 3" xfId="38140"/>
    <cellStyle name="Percent 4 4 4 4 3 3 4" xfId="38141"/>
    <cellStyle name="Percent 4 4 4 4 3 4" xfId="38142"/>
    <cellStyle name="Percent 4 4 4 4 3 5" xfId="38143"/>
    <cellStyle name="Percent 4 4 4 4 3 6" xfId="38144"/>
    <cellStyle name="Percent 4 4 4 4 4" xfId="38145"/>
    <cellStyle name="Percent 4 4 4 4 4 2" xfId="38146"/>
    <cellStyle name="Percent 4 4 4 4 4 3" xfId="38147"/>
    <cellStyle name="Percent 4 4 4 4 4 4" xfId="38148"/>
    <cellStyle name="Percent 4 4 4 4 5" xfId="38149"/>
    <cellStyle name="Percent 4 4 4 4 5 2" xfId="38150"/>
    <cellStyle name="Percent 4 4 4 4 5 3" xfId="38151"/>
    <cellStyle name="Percent 4 4 4 4 5 4" xfId="38152"/>
    <cellStyle name="Percent 4 4 4 4 6" xfId="38153"/>
    <cellStyle name="Percent 4 4 4 4 7" xfId="38154"/>
    <cellStyle name="Percent 4 4 4 4 8" xfId="38155"/>
    <cellStyle name="Percent 4 4 4 5" xfId="38156"/>
    <cellStyle name="Percent 4 4 4 5 2" xfId="38157"/>
    <cellStyle name="Percent 4 4 4 5 2 2" xfId="38158"/>
    <cellStyle name="Percent 4 4 4 5 2 2 2" xfId="38159"/>
    <cellStyle name="Percent 4 4 4 5 2 2 3" xfId="38160"/>
    <cellStyle name="Percent 4 4 4 5 2 2 4" xfId="38161"/>
    <cellStyle name="Percent 4 4 4 5 2 3" xfId="38162"/>
    <cellStyle name="Percent 4 4 4 5 2 3 2" xfId="38163"/>
    <cellStyle name="Percent 4 4 4 5 2 3 3" xfId="38164"/>
    <cellStyle name="Percent 4 4 4 5 2 3 4" xfId="38165"/>
    <cellStyle name="Percent 4 4 4 5 2 4" xfId="38166"/>
    <cellStyle name="Percent 4 4 4 5 2 5" xfId="38167"/>
    <cellStyle name="Percent 4 4 4 5 2 6" xfId="38168"/>
    <cellStyle name="Percent 4 4 4 5 3" xfId="38169"/>
    <cellStyle name="Percent 4 4 4 5 3 2" xfId="38170"/>
    <cellStyle name="Percent 4 4 4 5 3 2 2" xfId="38171"/>
    <cellStyle name="Percent 4 4 4 5 3 2 3" xfId="38172"/>
    <cellStyle name="Percent 4 4 4 5 3 2 4" xfId="38173"/>
    <cellStyle name="Percent 4 4 4 5 3 3" xfId="38174"/>
    <cellStyle name="Percent 4 4 4 5 3 3 2" xfId="38175"/>
    <cellStyle name="Percent 4 4 4 5 3 3 3" xfId="38176"/>
    <cellStyle name="Percent 4 4 4 5 3 3 4" xfId="38177"/>
    <cellStyle name="Percent 4 4 4 5 3 4" xfId="38178"/>
    <cellStyle name="Percent 4 4 4 5 3 5" xfId="38179"/>
    <cellStyle name="Percent 4 4 4 5 3 6" xfId="38180"/>
    <cellStyle name="Percent 4 4 4 5 4" xfId="38181"/>
    <cellStyle name="Percent 4 4 4 5 4 2" xfId="38182"/>
    <cellStyle name="Percent 4 4 4 5 4 3" xfId="38183"/>
    <cellStyle name="Percent 4 4 4 5 4 4" xfId="38184"/>
    <cellStyle name="Percent 4 4 4 5 5" xfId="38185"/>
    <cellStyle name="Percent 4 4 4 5 5 2" xfId="38186"/>
    <cellStyle name="Percent 4 4 4 5 5 3" xfId="38187"/>
    <cellStyle name="Percent 4 4 4 5 5 4" xfId="38188"/>
    <cellStyle name="Percent 4 4 4 5 6" xfId="38189"/>
    <cellStyle name="Percent 4 4 4 5 7" xfId="38190"/>
    <cellStyle name="Percent 4 4 4 5 8" xfId="38191"/>
    <cellStyle name="Percent 4 4 4 6" xfId="38192"/>
    <cellStyle name="Percent 4 4 4 6 2" xfId="38193"/>
    <cellStyle name="Percent 4 4 4 6 2 2" xfId="38194"/>
    <cellStyle name="Percent 4 4 4 6 2 3" xfId="38195"/>
    <cellStyle name="Percent 4 4 4 6 2 4" xfId="38196"/>
    <cellStyle name="Percent 4 4 4 6 3" xfId="38197"/>
    <cellStyle name="Percent 4 4 4 6 3 2" xfId="38198"/>
    <cellStyle name="Percent 4 4 4 6 3 3" xfId="38199"/>
    <cellStyle name="Percent 4 4 4 6 3 4" xfId="38200"/>
    <cellStyle name="Percent 4 4 4 6 4" xfId="38201"/>
    <cellStyle name="Percent 4 4 4 6 5" xfId="38202"/>
    <cellStyle name="Percent 4 4 4 6 6" xfId="38203"/>
    <cellStyle name="Percent 4 4 4 7" xfId="38204"/>
    <cellStyle name="Percent 4 4 4 7 2" xfId="38205"/>
    <cellStyle name="Percent 4 4 4 7 2 2" xfId="38206"/>
    <cellStyle name="Percent 4 4 4 7 2 3" xfId="38207"/>
    <cellStyle name="Percent 4 4 4 7 2 4" xfId="38208"/>
    <cellStyle name="Percent 4 4 4 7 3" xfId="38209"/>
    <cellStyle name="Percent 4 4 4 7 3 2" xfId="38210"/>
    <cellStyle name="Percent 4 4 4 7 3 3" xfId="38211"/>
    <cellStyle name="Percent 4 4 4 7 3 4" xfId="38212"/>
    <cellStyle name="Percent 4 4 4 7 4" xfId="38213"/>
    <cellStyle name="Percent 4 4 4 7 5" xfId="38214"/>
    <cellStyle name="Percent 4 4 4 7 6" xfId="38215"/>
    <cellStyle name="Percent 4 4 4 8" xfId="38216"/>
    <cellStyle name="Percent 4 4 4 8 2" xfId="38217"/>
    <cellStyle name="Percent 4 4 4 8 3" xfId="38218"/>
    <cellStyle name="Percent 4 4 4 8 4" xfId="38219"/>
    <cellStyle name="Percent 4 4 4 9" xfId="38220"/>
    <cellStyle name="Percent 4 4 4 9 2" xfId="38221"/>
    <cellStyle name="Percent 4 4 4 9 3" xfId="38222"/>
    <cellStyle name="Percent 4 4 4 9 4" xfId="38223"/>
    <cellStyle name="Percent 4 4 5" xfId="38224"/>
    <cellStyle name="Percent 4 4 5 10" xfId="38225"/>
    <cellStyle name="Percent 4 4 5 2" xfId="38226"/>
    <cellStyle name="Percent 4 4 5 2 2" xfId="38227"/>
    <cellStyle name="Percent 4 4 5 2 2 2" xfId="38228"/>
    <cellStyle name="Percent 4 4 5 2 2 2 2" xfId="38229"/>
    <cellStyle name="Percent 4 4 5 2 2 2 3" xfId="38230"/>
    <cellStyle name="Percent 4 4 5 2 2 2 4" xfId="38231"/>
    <cellStyle name="Percent 4 4 5 2 2 3" xfId="38232"/>
    <cellStyle name="Percent 4 4 5 2 2 3 2" xfId="38233"/>
    <cellStyle name="Percent 4 4 5 2 2 3 3" xfId="38234"/>
    <cellStyle name="Percent 4 4 5 2 2 3 4" xfId="38235"/>
    <cellStyle name="Percent 4 4 5 2 2 4" xfId="38236"/>
    <cellStyle name="Percent 4 4 5 2 2 5" xfId="38237"/>
    <cellStyle name="Percent 4 4 5 2 2 6" xfId="38238"/>
    <cellStyle name="Percent 4 4 5 2 3" xfId="38239"/>
    <cellStyle name="Percent 4 4 5 2 3 2" xfId="38240"/>
    <cellStyle name="Percent 4 4 5 2 3 2 2" xfId="38241"/>
    <cellStyle name="Percent 4 4 5 2 3 2 3" xfId="38242"/>
    <cellStyle name="Percent 4 4 5 2 3 2 4" xfId="38243"/>
    <cellStyle name="Percent 4 4 5 2 3 3" xfId="38244"/>
    <cellStyle name="Percent 4 4 5 2 3 3 2" xfId="38245"/>
    <cellStyle name="Percent 4 4 5 2 3 3 3" xfId="38246"/>
    <cellStyle name="Percent 4 4 5 2 3 3 4" xfId="38247"/>
    <cellStyle name="Percent 4 4 5 2 3 4" xfId="38248"/>
    <cellStyle name="Percent 4 4 5 2 3 5" xfId="38249"/>
    <cellStyle name="Percent 4 4 5 2 3 6" xfId="38250"/>
    <cellStyle name="Percent 4 4 5 2 4" xfId="38251"/>
    <cellStyle name="Percent 4 4 5 2 4 2" xfId="38252"/>
    <cellStyle name="Percent 4 4 5 2 4 3" xfId="38253"/>
    <cellStyle name="Percent 4 4 5 2 4 4" xfId="38254"/>
    <cellStyle name="Percent 4 4 5 2 5" xfId="38255"/>
    <cellStyle name="Percent 4 4 5 2 5 2" xfId="38256"/>
    <cellStyle name="Percent 4 4 5 2 5 3" xfId="38257"/>
    <cellStyle name="Percent 4 4 5 2 5 4" xfId="38258"/>
    <cellStyle name="Percent 4 4 5 2 6" xfId="38259"/>
    <cellStyle name="Percent 4 4 5 2 7" xfId="38260"/>
    <cellStyle name="Percent 4 4 5 2 8" xfId="38261"/>
    <cellStyle name="Percent 4 4 5 3" xfId="38262"/>
    <cellStyle name="Percent 4 4 5 3 2" xfId="38263"/>
    <cellStyle name="Percent 4 4 5 3 2 2" xfId="38264"/>
    <cellStyle name="Percent 4 4 5 3 2 2 2" xfId="38265"/>
    <cellStyle name="Percent 4 4 5 3 2 2 3" xfId="38266"/>
    <cellStyle name="Percent 4 4 5 3 2 2 4" xfId="38267"/>
    <cellStyle name="Percent 4 4 5 3 2 3" xfId="38268"/>
    <cellStyle name="Percent 4 4 5 3 2 3 2" xfId="38269"/>
    <cellStyle name="Percent 4 4 5 3 2 3 3" xfId="38270"/>
    <cellStyle name="Percent 4 4 5 3 2 3 4" xfId="38271"/>
    <cellStyle name="Percent 4 4 5 3 2 4" xfId="38272"/>
    <cellStyle name="Percent 4 4 5 3 2 5" xfId="38273"/>
    <cellStyle name="Percent 4 4 5 3 2 6" xfId="38274"/>
    <cellStyle name="Percent 4 4 5 3 3" xfId="38275"/>
    <cellStyle name="Percent 4 4 5 3 3 2" xfId="38276"/>
    <cellStyle name="Percent 4 4 5 3 3 2 2" xfId="38277"/>
    <cellStyle name="Percent 4 4 5 3 3 2 3" xfId="38278"/>
    <cellStyle name="Percent 4 4 5 3 3 2 4" xfId="38279"/>
    <cellStyle name="Percent 4 4 5 3 3 3" xfId="38280"/>
    <cellStyle name="Percent 4 4 5 3 3 3 2" xfId="38281"/>
    <cellStyle name="Percent 4 4 5 3 3 3 3" xfId="38282"/>
    <cellStyle name="Percent 4 4 5 3 3 3 4" xfId="38283"/>
    <cellStyle name="Percent 4 4 5 3 3 4" xfId="38284"/>
    <cellStyle name="Percent 4 4 5 3 3 5" xfId="38285"/>
    <cellStyle name="Percent 4 4 5 3 3 6" xfId="38286"/>
    <cellStyle name="Percent 4 4 5 3 4" xfId="38287"/>
    <cellStyle name="Percent 4 4 5 3 4 2" xfId="38288"/>
    <cellStyle name="Percent 4 4 5 3 4 3" xfId="38289"/>
    <cellStyle name="Percent 4 4 5 3 4 4" xfId="38290"/>
    <cellStyle name="Percent 4 4 5 3 5" xfId="38291"/>
    <cellStyle name="Percent 4 4 5 3 5 2" xfId="38292"/>
    <cellStyle name="Percent 4 4 5 3 5 3" xfId="38293"/>
    <cellStyle name="Percent 4 4 5 3 5 4" xfId="38294"/>
    <cellStyle name="Percent 4 4 5 3 6" xfId="38295"/>
    <cellStyle name="Percent 4 4 5 3 7" xfId="38296"/>
    <cellStyle name="Percent 4 4 5 3 8" xfId="38297"/>
    <cellStyle name="Percent 4 4 5 4" xfId="38298"/>
    <cellStyle name="Percent 4 4 5 4 2" xfId="38299"/>
    <cellStyle name="Percent 4 4 5 4 2 2" xfId="38300"/>
    <cellStyle name="Percent 4 4 5 4 2 3" xfId="38301"/>
    <cellStyle name="Percent 4 4 5 4 2 4" xfId="38302"/>
    <cellStyle name="Percent 4 4 5 4 3" xfId="38303"/>
    <cellStyle name="Percent 4 4 5 4 3 2" xfId="38304"/>
    <cellStyle name="Percent 4 4 5 4 3 3" xfId="38305"/>
    <cellStyle name="Percent 4 4 5 4 3 4" xfId="38306"/>
    <cellStyle name="Percent 4 4 5 4 4" xfId="38307"/>
    <cellStyle name="Percent 4 4 5 4 5" xfId="38308"/>
    <cellStyle name="Percent 4 4 5 4 6" xfId="38309"/>
    <cellStyle name="Percent 4 4 5 5" xfId="38310"/>
    <cellStyle name="Percent 4 4 5 5 2" xfId="38311"/>
    <cellStyle name="Percent 4 4 5 5 2 2" xfId="38312"/>
    <cellStyle name="Percent 4 4 5 5 2 3" xfId="38313"/>
    <cellStyle name="Percent 4 4 5 5 2 4" xfId="38314"/>
    <cellStyle name="Percent 4 4 5 5 3" xfId="38315"/>
    <cellStyle name="Percent 4 4 5 5 3 2" xfId="38316"/>
    <cellStyle name="Percent 4 4 5 5 3 3" xfId="38317"/>
    <cellStyle name="Percent 4 4 5 5 3 4" xfId="38318"/>
    <cellStyle name="Percent 4 4 5 5 4" xfId="38319"/>
    <cellStyle name="Percent 4 4 5 5 5" xfId="38320"/>
    <cellStyle name="Percent 4 4 5 5 6" xfId="38321"/>
    <cellStyle name="Percent 4 4 5 6" xfId="38322"/>
    <cellStyle name="Percent 4 4 5 6 2" xfId="38323"/>
    <cellStyle name="Percent 4 4 5 6 3" xfId="38324"/>
    <cellStyle name="Percent 4 4 5 6 4" xfId="38325"/>
    <cellStyle name="Percent 4 4 5 7" xfId="38326"/>
    <cellStyle name="Percent 4 4 5 7 2" xfId="38327"/>
    <cellStyle name="Percent 4 4 5 7 3" xfId="38328"/>
    <cellStyle name="Percent 4 4 5 7 4" xfId="38329"/>
    <cellStyle name="Percent 4 4 5 8" xfId="38330"/>
    <cellStyle name="Percent 4 4 5 9" xfId="38331"/>
    <cellStyle name="Percent 4 4 6" xfId="38332"/>
    <cellStyle name="Percent 4 4 6 2" xfId="38333"/>
    <cellStyle name="Percent 4 4 6 2 2" xfId="38334"/>
    <cellStyle name="Percent 4 4 6 2 2 2" xfId="38335"/>
    <cellStyle name="Percent 4 4 6 2 2 3" xfId="38336"/>
    <cellStyle name="Percent 4 4 6 2 2 4" xfId="38337"/>
    <cellStyle name="Percent 4 4 6 2 3" xfId="38338"/>
    <cellStyle name="Percent 4 4 6 2 3 2" xfId="38339"/>
    <cellStyle name="Percent 4 4 6 2 3 3" xfId="38340"/>
    <cellStyle name="Percent 4 4 6 2 3 4" xfId="38341"/>
    <cellStyle name="Percent 4 4 6 2 4" xfId="38342"/>
    <cellStyle name="Percent 4 4 6 2 5" xfId="38343"/>
    <cellStyle name="Percent 4 4 6 2 6" xfId="38344"/>
    <cellStyle name="Percent 4 4 6 3" xfId="38345"/>
    <cellStyle name="Percent 4 4 6 3 2" xfId="38346"/>
    <cellStyle name="Percent 4 4 6 3 2 2" xfId="38347"/>
    <cellStyle name="Percent 4 4 6 3 2 3" xfId="38348"/>
    <cellStyle name="Percent 4 4 6 3 2 4" xfId="38349"/>
    <cellStyle name="Percent 4 4 6 3 3" xfId="38350"/>
    <cellStyle name="Percent 4 4 6 3 3 2" xfId="38351"/>
    <cellStyle name="Percent 4 4 6 3 3 3" xfId="38352"/>
    <cellStyle name="Percent 4 4 6 3 3 4" xfId="38353"/>
    <cellStyle name="Percent 4 4 6 3 4" xfId="38354"/>
    <cellStyle name="Percent 4 4 6 3 5" xfId="38355"/>
    <cellStyle name="Percent 4 4 6 3 6" xfId="38356"/>
    <cellStyle name="Percent 4 4 6 4" xfId="38357"/>
    <cellStyle name="Percent 4 4 6 4 2" xfId="38358"/>
    <cellStyle name="Percent 4 4 6 4 3" xfId="38359"/>
    <cellStyle name="Percent 4 4 6 4 4" xfId="38360"/>
    <cellStyle name="Percent 4 4 6 5" xfId="38361"/>
    <cellStyle name="Percent 4 4 6 5 2" xfId="38362"/>
    <cellStyle name="Percent 4 4 6 5 3" xfId="38363"/>
    <cellStyle name="Percent 4 4 6 5 4" xfId="38364"/>
    <cellStyle name="Percent 4 4 6 6" xfId="38365"/>
    <cellStyle name="Percent 4 4 6 7" xfId="38366"/>
    <cellStyle name="Percent 4 4 6 8" xfId="38367"/>
    <cellStyle name="Percent 4 4 7" xfId="38368"/>
    <cellStyle name="Percent 4 4 7 2" xfId="38369"/>
    <cellStyle name="Percent 4 4 7 2 2" xfId="38370"/>
    <cellStyle name="Percent 4 4 7 2 2 2" xfId="38371"/>
    <cellStyle name="Percent 4 4 7 2 2 3" xfId="38372"/>
    <cellStyle name="Percent 4 4 7 2 2 4" xfId="38373"/>
    <cellStyle name="Percent 4 4 7 2 3" xfId="38374"/>
    <cellStyle name="Percent 4 4 7 2 3 2" xfId="38375"/>
    <cellStyle name="Percent 4 4 7 2 3 3" xfId="38376"/>
    <cellStyle name="Percent 4 4 7 2 3 4" xfId="38377"/>
    <cellStyle name="Percent 4 4 7 2 4" xfId="38378"/>
    <cellStyle name="Percent 4 4 7 2 5" xfId="38379"/>
    <cellStyle name="Percent 4 4 7 2 6" xfId="38380"/>
    <cellStyle name="Percent 4 4 7 3" xfId="38381"/>
    <cellStyle name="Percent 4 4 7 3 2" xfId="38382"/>
    <cellStyle name="Percent 4 4 7 3 2 2" xfId="38383"/>
    <cellStyle name="Percent 4 4 7 3 2 3" xfId="38384"/>
    <cellStyle name="Percent 4 4 7 3 2 4" xfId="38385"/>
    <cellStyle name="Percent 4 4 7 3 3" xfId="38386"/>
    <cellStyle name="Percent 4 4 7 3 3 2" xfId="38387"/>
    <cellStyle name="Percent 4 4 7 3 3 3" xfId="38388"/>
    <cellStyle name="Percent 4 4 7 3 3 4" xfId="38389"/>
    <cellStyle name="Percent 4 4 7 3 4" xfId="38390"/>
    <cellStyle name="Percent 4 4 7 3 5" xfId="38391"/>
    <cellStyle name="Percent 4 4 7 3 6" xfId="38392"/>
    <cellStyle name="Percent 4 4 7 4" xfId="38393"/>
    <cellStyle name="Percent 4 4 7 4 2" xfId="38394"/>
    <cellStyle name="Percent 4 4 7 4 3" xfId="38395"/>
    <cellStyle name="Percent 4 4 7 4 4" xfId="38396"/>
    <cellStyle name="Percent 4 4 7 5" xfId="38397"/>
    <cellStyle name="Percent 4 4 7 5 2" xfId="38398"/>
    <cellStyle name="Percent 4 4 7 5 3" xfId="38399"/>
    <cellStyle name="Percent 4 4 7 5 4" xfId="38400"/>
    <cellStyle name="Percent 4 4 7 6" xfId="38401"/>
    <cellStyle name="Percent 4 4 7 7" xfId="38402"/>
    <cellStyle name="Percent 4 4 7 8" xfId="38403"/>
    <cellStyle name="Percent 4 4 8" xfId="38404"/>
    <cellStyle name="Percent 4 4 8 2" xfId="38405"/>
    <cellStyle name="Percent 4 4 8 2 2" xfId="38406"/>
    <cellStyle name="Percent 4 4 8 2 2 2" xfId="38407"/>
    <cellStyle name="Percent 4 4 8 2 2 3" xfId="38408"/>
    <cellStyle name="Percent 4 4 8 2 2 4" xfId="38409"/>
    <cellStyle name="Percent 4 4 8 2 3" xfId="38410"/>
    <cellStyle name="Percent 4 4 8 2 3 2" xfId="38411"/>
    <cellStyle name="Percent 4 4 8 2 3 3" xfId="38412"/>
    <cellStyle name="Percent 4 4 8 2 3 4" xfId="38413"/>
    <cellStyle name="Percent 4 4 8 2 4" xfId="38414"/>
    <cellStyle name="Percent 4 4 8 2 5" xfId="38415"/>
    <cellStyle name="Percent 4 4 8 2 6" xfId="38416"/>
    <cellStyle name="Percent 4 4 8 3" xfId="38417"/>
    <cellStyle name="Percent 4 4 8 3 2" xfId="38418"/>
    <cellStyle name="Percent 4 4 8 3 2 2" xfId="38419"/>
    <cellStyle name="Percent 4 4 8 3 2 3" xfId="38420"/>
    <cellStyle name="Percent 4 4 8 3 2 4" xfId="38421"/>
    <cellStyle name="Percent 4 4 8 3 3" xfId="38422"/>
    <cellStyle name="Percent 4 4 8 3 3 2" xfId="38423"/>
    <cellStyle name="Percent 4 4 8 3 3 3" xfId="38424"/>
    <cellStyle name="Percent 4 4 8 3 3 4" xfId="38425"/>
    <cellStyle name="Percent 4 4 8 3 4" xfId="38426"/>
    <cellStyle name="Percent 4 4 8 3 5" xfId="38427"/>
    <cellStyle name="Percent 4 4 8 3 6" xfId="38428"/>
    <cellStyle name="Percent 4 4 8 4" xfId="38429"/>
    <cellStyle name="Percent 4 4 8 4 2" xfId="38430"/>
    <cellStyle name="Percent 4 4 8 4 3" xfId="38431"/>
    <cellStyle name="Percent 4 4 8 4 4" xfId="38432"/>
    <cellStyle name="Percent 4 4 8 5" xfId="38433"/>
    <cellStyle name="Percent 4 4 8 5 2" xfId="38434"/>
    <cellStyle name="Percent 4 4 8 5 3" xfId="38435"/>
    <cellStyle name="Percent 4 4 8 5 4" xfId="38436"/>
    <cellStyle name="Percent 4 4 8 6" xfId="38437"/>
    <cellStyle name="Percent 4 4 8 7" xfId="38438"/>
    <cellStyle name="Percent 4 4 8 8" xfId="38439"/>
    <cellStyle name="Percent 4 4 9" xfId="38440"/>
    <cellStyle name="Percent 4 4 9 2" xfId="38441"/>
    <cellStyle name="Percent 4 4 9 2 2" xfId="38442"/>
    <cellStyle name="Percent 4 4 9 2 3" xfId="38443"/>
    <cellStyle name="Percent 4 4 9 2 4" xfId="38444"/>
    <cellStyle name="Percent 4 4 9 3" xfId="38445"/>
    <cellStyle name="Percent 4 4 9 3 2" xfId="38446"/>
    <cellStyle name="Percent 4 4 9 3 3" xfId="38447"/>
    <cellStyle name="Percent 4 4 9 3 4" xfId="38448"/>
    <cellStyle name="Percent 4 4 9 4" xfId="38449"/>
    <cellStyle name="Percent 4 4 9 5" xfId="38450"/>
    <cellStyle name="Percent 4 4 9 6" xfId="38451"/>
    <cellStyle name="Percent 4 5" xfId="38452"/>
    <cellStyle name="Percent 4 5 10" xfId="38453"/>
    <cellStyle name="Percent 4 5 10 2" xfId="38454"/>
    <cellStyle name="Percent 4 5 10 3" xfId="38455"/>
    <cellStyle name="Percent 4 5 10 4" xfId="38456"/>
    <cellStyle name="Percent 4 5 11" xfId="38457"/>
    <cellStyle name="Percent 4 5 11 2" xfId="38458"/>
    <cellStyle name="Percent 4 5 11 3" xfId="38459"/>
    <cellStyle name="Percent 4 5 11 4" xfId="38460"/>
    <cellStyle name="Percent 4 5 12" xfId="38461"/>
    <cellStyle name="Percent 4 5 12 2" xfId="38462"/>
    <cellStyle name="Percent 4 5 12 3" xfId="38463"/>
    <cellStyle name="Percent 4 5 12 4" xfId="38464"/>
    <cellStyle name="Percent 4 5 13" xfId="38465"/>
    <cellStyle name="Percent 4 5 14" xfId="38466"/>
    <cellStyle name="Percent 4 5 15" xfId="38467"/>
    <cellStyle name="Percent 4 5 16" xfId="38468"/>
    <cellStyle name="Percent 4 5 17" xfId="38469"/>
    <cellStyle name="Percent 4 5 2" xfId="38470"/>
    <cellStyle name="Percent 4 5 2 10" xfId="38471"/>
    <cellStyle name="Percent 4 5 2 10 2" xfId="38472"/>
    <cellStyle name="Percent 4 5 2 10 3" xfId="38473"/>
    <cellStyle name="Percent 4 5 2 10 4" xfId="38474"/>
    <cellStyle name="Percent 4 5 2 11" xfId="38475"/>
    <cellStyle name="Percent 4 5 2 12" xfId="38476"/>
    <cellStyle name="Percent 4 5 2 13" xfId="38477"/>
    <cellStyle name="Percent 4 5 2 2" xfId="38478"/>
    <cellStyle name="Percent 4 5 2 2 10" xfId="38479"/>
    <cellStyle name="Percent 4 5 2 2 11" xfId="38480"/>
    <cellStyle name="Percent 4 5 2 2 12" xfId="38481"/>
    <cellStyle name="Percent 4 5 2 2 2" xfId="38482"/>
    <cellStyle name="Percent 4 5 2 2 2 10" xfId="38483"/>
    <cellStyle name="Percent 4 5 2 2 2 2" xfId="38484"/>
    <cellStyle name="Percent 4 5 2 2 2 2 2" xfId="38485"/>
    <cellStyle name="Percent 4 5 2 2 2 2 2 2" xfId="38486"/>
    <cellStyle name="Percent 4 5 2 2 2 2 2 2 2" xfId="38487"/>
    <cellStyle name="Percent 4 5 2 2 2 2 2 2 3" xfId="38488"/>
    <cellStyle name="Percent 4 5 2 2 2 2 2 2 4" xfId="38489"/>
    <cellStyle name="Percent 4 5 2 2 2 2 2 3" xfId="38490"/>
    <cellStyle name="Percent 4 5 2 2 2 2 2 3 2" xfId="38491"/>
    <cellStyle name="Percent 4 5 2 2 2 2 2 3 3" xfId="38492"/>
    <cellStyle name="Percent 4 5 2 2 2 2 2 3 4" xfId="38493"/>
    <cellStyle name="Percent 4 5 2 2 2 2 2 4" xfId="38494"/>
    <cellStyle name="Percent 4 5 2 2 2 2 2 5" xfId="38495"/>
    <cellStyle name="Percent 4 5 2 2 2 2 2 6" xfId="38496"/>
    <cellStyle name="Percent 4 5 2 2 2 2 3" xfId="38497"/>
    <cellStyle name="Percent 4 5 2 2 2 2 3 2" xfId="38498"/>
    <cellStyle name="Percent 4 5 2 2 2 2 3 2 2" xfId="38499"/>
    <cellStyle name="Percent 4 5 2 2 2 2 3 2 3" xfId="38500"/>
    <cellStyle name="Percent 4 5 2 2 2 2 3 2 4" xfId="38501"/>
    <cellStyle name="Percent 4 5 2 2 2 2 3 3" xfId="38502"/>
    <cellStyle name="Percent 4 5 2 2 2 2 3 3 2" xfId="38503"/>
    <cellStyle name="Percent 4 5 2 2 2 2 3 3 3" xfId="38504"/>
    <cellStyle name="Percent 4 5 2 2 2 2 3 3 4" xfId="38505"/>
    <cellStyle name="Percent 4 5 2 2 2 2 3 4" xfId="38506"/>
    <cellStyle name="Percent 4 5 2 2 2 2 3 5" xfId="38507"/>
    <cellStyle name="Percent 4 5 2 2 2 2 3 6" xfId="38508"/>
    <cellStyle name="Percent 4 5 2 2 2 2 4" xfId="38509"/>
    <cellStyle name="Percent 4 5 2 2 2 2 4 2" xfId="38510"/>
    <cellStyle name="Percent 4 5 2 2 2 2 4 3" xfId="38511"/>
    <cellStyle name="Percent 4 5 2 2 2 2 4 4" xfId="38512"/>
    <cellStyle name="Percent 4 5 2 2 2 2 5" xfId="38513"/>
    <cellStyle name="Percent 4 5 2 2 2 2 5 2" xfId="38514"/>
    <cellStyle name="Percent 4 5 2 2 2 2 5 3" xfId="38515"/>
    <cellStyle name="Percent 4 5 2 2 2 2 5 4" xfId="38516"/>
    <cellStyle name="Percent 4 5 2 2 2 2 6" xfId="38517"/>
    <cellStyle name="Percent 4 5 2 2 2 2 7" xfId="38518"/>
    <cellStyle name="Percent 4 5 2 2 2 2 8" xfId="38519"/>
    <cellStyle name="Percent 4 5 2 2 2 3" xfId="38520"/>
    <cellStyle name="Percent 4 5 2 2 2 3 2" xfId="38521"/>
    <cellStyle name="Percent 4 5 2 2 2 3 2 2" xfId="38522"/>
    <cellStyle name="Percent 4 5 2 2 2 3 2 2 2" xfId="38523"/>
    <cellStyle name="Percent 4 5 2 2 2 3 2 2 3" xfId="38524"/>
    <cellStyle name="Percent 4 5 2 2 2 3 2 2 4" xfId="38525"/>
    <cellStyle name="Percent 4 5 2 2 2 3 2 3" xfId="38526"/>
    <cellStyle name="Percent 4 5 2 2 2 3 2 3 2" xfId="38527"/>
    <cellStyle name="Percent 4 5 2 2 2 3 2 3 3" xfId="38528"/>
    <cellStyle name="Percent 4 5 2 2 2 3 2 3 4" xfId="38529"/>
    <cellStyle name="Percent 4 5 2 2 2 3 2 4" xfId="38530"/>
    <cellStyle name="Percent 4 5 2 2 2 3 2 5" xfId="38531"/>
    <cellStyle name="Percent 4 5 2 2 2 3 2 6" xfId="38532"/>
    <cellStyle name="Percent 4 5 2 2 2 3 3" xfId="38533"/>
    <cellStyle name="Percent 4 5 2 2 2 3 3 2" xfId="38534"/>
    <cellStyle name="Percent 4 5 2 2 2 3 3 2 2" xfId="38535"/>
    <cellStyle name="Percent 4 5 2 2 2 3 3 2 3" xfId="38536"/>
    <cellStyle name="Percent 4 5 2 2 2 3 3 2 4" xfId="38537"/>
    <cellStyle name="Percent 4 5 2 2 2 3 3 3" xfId="38538"/>
    <cellStyle name="Percent 4 5 2 2 2 3 3 3 2" xfId="38539"/>
    <cellStyle name="Percent 4 5 2 2 2 3 3 3 3" xfId="38540"/>
    <cellStyle name="Percent 4 5 2 2 2 3 3 3 4" xfId="38541"/>
    <cellStyle name="Percent 4 5 2 2 2 3 3 4" xfId="38542"/>
    <cellStyle name="Percent 4 5 2 2 2 3 3 5" xfId="38543"/>
    <cellStyle name="Percent 4 5 2 2 2 3 3 6" xfId="38544"/>
    <cellStyle name="Percent 4 5 2 2 2 3 4" xfId="38545"/>
    <cellStyle name="Percent 4 5 2 2 2 3 4 2" xfId="38546"/>
    <cellStyle name="Percent 4 5 2 2 2 3 4 3" xfId="38547"/>
    <cellStyle name="Percent 4 5 2 2 2 3 4 4" xfId="38548"/>
    <cellStyle name="Percent 4 5 2 2 2 3 5" xfId="38549"/>
    <cellStyle name="Percent 4 5 2 2 2 3 5 2" xfId="38550"/>
    <cellStyle name="Percent 4 5 2 2 2 3 5 3" xfId="38551"/>
    <cellStyle name="Percent 4 5 2 2 2 3 5 4" xfId="38552"/>
    <cellStyle name="Percent 4 5 2 2 2 3 6" xfId="38553"/>
    <cellStyle name="Percent 4 5 2 2 2 3 7" xfId="38554"/>
    <cellStyle name="Percent 4 5 2 2 2 3 8" xfId="38555"/>
    <cellStyle name="Percent 4 5 2 2 2 4" xfId="38556"/>
    <cellStyle name="Percent 4 5 2 2 2 4 2" xfId="38557"/>
    <cellStyle name="Percent 4 5 2 2 2 4 2 2" xfId="38558"/>
    <cellStyle name="Percent 4 5 2 2 2 4 2 3" xfId="38559"/>
    <cellStyle name="Percent 4 5 2 2 2 4 2 4" xfId="38560"/>
    <cellStyle name="Percent 4 5 2 2 2 4 3" xfId="38561"/>
    <cellStyle name="Percent 4 5 2 2 2 4 3 2" xfId="38562"/>
    <cellStyle name="Percent 4 5 2 2 2 4 3 3" xfId="38563"/>
    <cellStyle name="Percent 4 5 2 2 2 4 3 4" xfId="38564"/>
    <cellStyle name="Percent 4 5 2 2 2 4 4" xfId="38565"/>
    <cellStyle name="Percent 4 5 2 2 2 4 5" xfId="38566"/>
    <cellStyle name="Percent 4 5 2 2 2 4 6" xfId="38567"/>
    <cellStyle name="Percent 4 5 2 2 2 5" xfId="38568"/>
    <cellStyle name="Percent 4 5 2 2 2 5 2" xfId="38569"/>
    <cellStyle name="Percent 4 5 2 2 2 5 2 2" xfId="38570"/>
    <cellStyle name="Percent 4 5 2 2 2 5 2 3" xfId="38571"/>
    <cellStyle name="Percent 4 5 2 2 2 5 2 4" xfId="38572"/>
    <cellStyle name="Percent 4 5 2 2 2 5 3" xfId="38573"/>
    <cellStyle name="Percent 4 5 2 2 2 5 3 2" xfId="38574"/>
    <cellStyle name="Percent 4 5 2 2 2 5 3 3" xfId="38575"/>
    <cellStyle name="Percent 4 5 2 2 2 5 3 4" xfId="38576"/>
    <cellStyle name="Percent 4 5 2 2 2 5 4" xfId="38577"/>
    <cellStyle name="Percent 4 5 2 2 2 5 5" xfId="38578"/>
    <cellStyle name="Percent 4 5 2 2 2 5 6" xfId="38579"/>
    <cellStyle name="Percent 4 5 2 2 2 6" xfId="38580"/>
    <cellStyle name="Percent 4 5 2 2 2 6 2" xfId="38581"/>
    <cellStyle name="Percent 4 5 2 2 2 6 3" xfId="38582"/>
    <cellStyle name="Percent 4 5 2 2 2 6 4" xfId="38583"/>
    <cellStyle name="Percent 4 5 2 2 2 7" xfId="38584"/>
    <cellStyle name="Percent 4 5 2 2 2 7 2" xfId="38585"/>
    <cellStyle name="Percent 4 5 2 2 2 7 3" xfId="38586"/>
    <cellStyle name="Percent 4 5 2 2 2 7 4" xfId="38587"/>
    <cellStyle name="Percent 4 5 2 2 2 8" xfId="38588"/>
    <cellStyle name="Percent 4 5 2 2 2 9" xfId="38589"/>
    <cellStyle name="Percent 4 5 2 2 3" xfId="38590"/>
    <cellStyle name="Percent 4 5 2 2 3 2" xfId="38591"/>
    <cellStyle name="Percent 4 5 2 2 3 2 2" xfId="38592"/>
    <cellStyle name="Percent 4 5 2 2 3 2 2 2" xfId="38593"/>
    <cellStyle name="Percent 4 5 2 2 3 2 2 3" xfId="38594"/>
    <cellStyle name="Percent 4 5 2 2 3 2 2 4" xfId="38595"/>
    <cellStyle name="Percent 4 5 2 2 3 2 3" xfId="38596"/>
    <cellStyle name="Percent 4 5 2 2 3 2 3 2" xfId="38597"/>
    <cellStyle name="Percent 4 5 2 2 3 2 3 3" xfId="38598"/>
    <cellStyle name="Percent 4 5 2 2 3 2 3 4" xfId="38599"/>
    <cellStyle name="Percent 4 5 2 2 3 2 4" xfId="38600"/>
    <cellStyle name="Percent 4 5 2 2 3 2 5" xfId="38601"/>
    <cellStyle name="Percent 4 5 2 2 3 2 6" xfId="38602"/>
    <cellStyle name="Percent 4 5 2 2 3 3" xfId="38603"/>
    <cellStyle name="Percent 4 5 2 2 3 3 2" xfId="38604"/>
    <cellStyle name="Percent 4 5 2 2 3 3 2 2" xfId="38605"/>
    <cellStyle name="Percent 4 5 2 2 3 3 2 3" xfId="38606"/>
    <cellStyle name="Percent 4 5 2 2 3 3 2 4" xfId="38607"/>
    <cellStyle name="Percent 4 5 2 2 3 3 3" xfId="38608"/>
    <cellStyle name="Percent 4 5 2 2 3 3 3 2" xfId="38609"/>
    <cellStyle name="Percent 4 5 2 2 3 3 3 3" xfId="38610"/>
    <cellStyle name="Percent 4 5 2 2 3 3 3 4" xfId="38611"/>
    <cellStyle name="Percent 4 5 2 2 3 3 4" xfId="38612"/>
    <cellStyle name="Percent 4 5 2 2 3 3 5" xfId="38613"/>
    <cellStyle name="Percent 4 5 2 2 3 3 6" xfId="38614"/>
    <cellStyle name="Percent 4 5 2 2 3 4" xfId="38615"/>
    <cellStyle name="Percent 4 5 2 2 3 4 2" xfId="38616"/>
    <cellStyle name="Percent 4 5 2 2 3 4 3" xfId="38617"/>
    <cellStyle name="Percent 4 5 2 2 3 4 4" xfId="38618"/>
    <cellStyle name="Percent 4 5 2 2 3 5" xfId="38619"/>
    <cellStyle name="Percent 4 5 2 2 3 5 2" xfId="38620"/>
    <cellStyle name="Percent 4 5 2 2 3 5 3" xfId="38621"/>
    <cellStyle name="Percent 4 5 2 2 3 5 4" xfId="38622"/>
    <cellStyle name="Percent 4 5 2 2 3 6" xfId="38623"/>
    <cellStyle name="Percent 4 5 2 2 3 7" xfId="38624"/>
    <cellStyle name="Percent 4 5 2 2 3 8" xfId="38625"/>
    <cellStyle name="Percent 4 5 2 2 4" xfId="38626"/>
    <cellStyle name="Percent 4 5 2 2 4 2" xfId="38627"/>
    <cellStyle name="Percent 4 5 2 2 4 2 2" xfId="38628"/>
    <cellStyle name="Percent 4 5 2 2 4 2 2 2" xfId="38629"/>
    <cellStyle name="Percent 4 5 2 2 4 2 2 3" xfId="38630"/>
    <cellStyle name="Percent 4 5 2 2 4 2 2 4" xfId="38631"/>
    <cellStyle name="Percent 4 5 2 2 4 2 3" xfId="38632"/>
    <cellStyle name="Percent 4 5 2 2 4 2 3 2" xfId="38633"/>
    <cellStyle name="Percent 4 5 2 2 4 2 3 3" xfId="38634"/>
    <cellStyle name="Percent 4 5 2 2 4 2 3 4" xfId="38635"/>
    <cellStyle name="Percent 4 5 2 2 4 2 4" xfId="38636"/>
    <cellStyle name="Percent 4 5 2 2 4 2 5" xfId="38637"/>
    <cellStyle name="Percent 4 5 2 2 4 2 6" xfId="38638"/>
    <cellStyle name="Percent 4 5 2 2 4 3" xfId="38639"/>
    <cellStyle name="Percent 4 5 2 2 4 3 2" xfId="38640"/>
    <cellStyle name="Percent 4 5 2 2 4 3 2 2" xfId="38641"/>
    <cellStyle name="Percent 4 5 2 2 4 3 2 3" xfId="38642"/>
    <cellStyle name="Percent 4 5 2 2 4 3 2 4" xfId="38643"/>
    <cellStyle name="Percent 4 5 2 2 4 3 3" xfId="38644"/>
    <cellStyle name="Percent 4 5 2 2 4 3 3 2" xfId="38645"/>
    <cellStyle name="Percent 4 5 2 2 4 3 3 3" xfId="38646"/>
    <cellStyle name="Percent 4 5 2 2 4 3 3 4" xfId="38647"/>
    <cellStyle name="Percent 4 5 2 2 4 3 4" xfId="38648"/>
    <cellStyle name="Percent 4 5 2 2 4 3 5" xfId="38649"/>
    <cellStyle name="Percent 4 5 2 2 4 3 6" xfId="38650"/>
    <cellStyle name="Percent 4 5 2 2 4 4" xfId="38651"/>
    <cellStyle name="Percent 4 5 2 2 4 4 2" xfId="38652"/>
    <cellStyle name="Percent 4 5 2 2 4 4 3" xfId="38653"/>
    <cellStyle name="Percent 4 5 2 2 4 4 4" xfId="38654"/>
    <cellStyle name="Percent 4 5 2 2 4 5" xfId="38655"/>
    <cellStyle name="Percent 4 5 2 2 4 5 2" xfId="38656"/>
    <cellStyle name="Percent 4 5 2 2 4 5 3" xfId="38657"/>
    <cellStyle name="Percent 4 5 2 2 4 5 4" xfId="38658"/>
    <cellStyle name="Percent 4 5 2 2 4 6" xfId="38659"/>
    <cellStyle name="Percent 4 5 2 2 4 7" xfId="38660"/>
    <cellStyle name="Percent 4 5 2 2 4 8" xfId="38661"/>
    <cellStyle name="Percent 4 5 2 2 5" xfId="38662"/>
    <cellStyle name="Percent 4 5 2 2 5 2" xfId="38663"/>
    <cellStyle name="Percent 4 5 2 2 5 2 2" xfId="38664"/>
    <cellStyle name="Percent 4 5 2 2 5 2 2 2" xfId="38665"/>
    <cellStyle name="Percent 4 5 2 2 5 2 2 3" xfId="38666"/>
    <cellStyle name="Percent 4 5 2 2 5 2 2 4" xfId="38667"/>
    <cellStyle name="Percent 4 5 2 2 5 2 3" xfId="38668"/>
    <cellStyle name="Percent 4 5 2 2 5 2 3 2" xfId="38669"/>
    <cellStyle name="Percent 4 5 2 2 5 2 3 3" xfId="38670"/>
    <cellStyle name="Percent 4 5 2 2 5 2 3 4" xfId="38671"/>
    <cellStyle name="Percent 4 5 2 2 5 2 4" xfId="38672"/>
    <cellStyle name="Percent 4 5 2 2 5 2 5" xfId="38673"/>
    <cellStyle name="Percent 4 5 2 2 5 2 6" xfId="38674"/>
    <cellStyle name="Percent 4 5 2 2 5 3" xfId="38675"/>
    <cellStyle name="Percent 4 5 2 2 5 3 2" xfId="38676"/>
    <cellStyle name="Percent 4 5 2 2 5 3 2 2" xfId="38677"/>
    <cellStyle name="Percent 4 5 2 2 5 3 2 3" xfId="38678"/>
    <cellStyle name="Percent 4 5 2 2 5 3 2 4" xfId="38679"/>
    <cellStyle name="Percent 4 5 2 2 5 3 3" xfId="38680"/>
    <cellStyle name="Percent 4 5 2 2 5 3 3 2" xfId="38681"/>
    <cellStyle name="Percent 4 5 2 2 5 3 3 3" xfId="38682"/>
    <cellStyle name="Percent 4 5 2 2 5 3 3 4" xfId="38683"/>
    <cellStyle name="Percent 4 5 2 2 5 3 4" xfId="38684"/>
    <cellStyle name="Percent 4 5 2 2 5 3 5" xfId="38685"/>
    <cellStyle name="Percent 4 5 2 2 5 3 6" xfId="38686"/>
    <cellStyle name="Percent 4 5 2 2 5 4" xfId="38687"/>
    <cellStyle name="Percent 4 5 2 2 5 4 2" xfId="38688"/>
    <cellStyle name="Percent 4 5 2 2 5 4 3" xfId="38689"/>
    <cellStyle name="Percent 4 5 2 2 5 4 4" xfId="38690"/>
    <cellStyle name="Percent 4 5 2 2 5 5" xfId="38691"/>
    <cellStyle name="Percent 4 5 2 2 5 5 2" xfId="38692"/>
    <cellStyle name="Percent 4 5 2 2 5 5 3" xfId="38693"/>
    <cellStyle name="Percent 4 5 2 2 5 5 4" xfId="38694"/>
    <cellStyle name="Percent 4 5 2 2 5 6" xfId="38695"/>
    <cellStyle name="Percent 4 5 2 2 5 7" xfId="38696"/>
    <cellStyle name="Percent 4 5 2 2 5 8" xfId="38697"/>
    <cellStyle name="Percent 4 5 2 2 6" xfId="38698"/>
    <cellStyle name="Percent 4 5 2 2 6 2" xfId="38699"/>
    <cellStyle name="Percent 4 5 2 2 6 2 2" xfId="38700"/>
    <cellStyle name="Percent 4 5 2 2 6 2 3" xfId="38701"/>
    <cellStyle name="Percent 4 5 2 2 6 2 4" xfId="38702"/>
    <cellStyle name="Percent 4 5 2 2 6 3" xfId="38703"/>
    <cellStyle name="Percent 4 5 2 2 6 3 2" xfId="38704"/>
    <cellStyle name="Percent 4 5 2 2 6 3 3" xfId="38705"/>
    <cellStyle name="Percent 4 5 2 2 6 3 4" xfId="38706"/>
    <cellStyle name="Percent 4 5 2 2 6 4" xfId="38707"/>
    <cellStyle name="Percent 4 5 2 2 6 5" xfId="38708"/>
    <cellStyle name="Percent 4 5 2 2 6 6" xfId="38709"/>
    <cellStyle name="Percent 4 5 2 2 7" xfId="38710"/>
    <cellStyle name="Percent 4 5 2 2 7 2" xfId="38711"/>
    <cellStyle name="Percent 4 5 2 2 7 2 2" xfId="38712"/>
    <cellStyle name="Percent 4 5 2 2 7 2 3" xfId="38713"/>
    <cellStyle name="Percent 4 5 2 2 7 2 4" xfId="38714"/>
    <cellStyle name="Percent 4 5 2 2 7 3" xfId="38715"/>
    <cellStyle name="Percent 4 5 2 2 7 3 2" xfId="38716"/>
    <cellStyle name="Percent 4 5 2 2 7 3 3" xfId="38717"/>
    <cellStyle name="Percent 4 5 2 2 7 3 4" xfId="38718"/>
    <cellStyle name="Percent 4 5 2 2 7 4" xfId="38719"/>
    <cellStyle name="Percent 4 5 2 2 7 5" xfId="38720"/>
    <cellStyle name="Percent 4 5 2 2 7 6" xfId="38721"/>
    <cellStyle name="Percent 4 5 2 2 8" xfId="38722"/>
    <cellStyle name="Percent 4 5 2 2 8 2" xfId="38723"/>
    <cellStyle name="Percent 4 5 2 2 8 3" xfId="38724"/>
    <cellStyle name="Percent 4 5 2 2 8 4" xfId="38725"/>
    <cellStyle name="Percent 4 5 2 2 9" xfId="38726"/>
    <cellStyle name="Percent 4 5 2 2 9 2" xfId="38727"/>
    <cellStyle name="Percent 4 5 2 2 9 3" xfId="38728"/>
    <cellStyle name="Percent 4 5 2 2 9 4" xfId="38729"/>
    <cellStyle name="Percent 4 5 2 3" xfId="38730"/>
    <cellStyle name="Percent 4 5 2 3 10" xfId="38731"/>
    <cellStyle name="Percent 4 5 2 3 2" xfId="38732"/>
    <cellStyle name="Percent 4 5 2 3 2 2" xfId="38733"/>
    <cellStyle name="Percent 4 5 2 3 2 2 2" xfId="38734"/>
    <cellStyle name="Percent 4 5 2 3 2 2 2 2" xfId="38735"/>
    <cellStyle name="Percent 4 5 2 3 2 2 2 3" xfId="38736"/>
    <cellStyle name="Percent 4 5 2 3 2 2 2 4" xfId="38737"/>
    <cellStyle name="Percent 4 5 2 3 2 2 3" xfId="38738"/>
    <cellStyle name="Percent 4 5 2 3 2 2 3 2" xfId="38739"/>
    <cellStyle name="Percent 4 5 2 3 2 2 3 3" xfId="38740"/>
    <cellStyle name="Percent 4 5 2 3 2 2 3 4" xfId="38741"/>
    <cellStyle name="Percent 4 5 2 3 2 2 4" xfId="38742"/>
    <cellStyle name="Percent 4 5 2 3 2 2 5" xfId="38743"/>
    <cellStyle name="Percent 4 5 2 3 2 2 6" xfId="38744"/>
    <cellStyle name="Percent 4 5 2 3 2 3" xfId="38745"/>
    <cellStyle name="Percent 4 5 2 3 2 3 2" xfId="38746"/>
    <cellStyle name="Percent 4 5 2 3 2 3 2 2" xfId="38747"/>
    <cellStyle name="Percent 4 5 2 3 2 3 2 3" xfId="38748"/>
    <cellStyle name="Percent 4 5 2 3 2 3 2 4" xfId="38749"/>
    <cellStyle name="Percent 4 5 2 3 2 3 3" xfId="38750"/>
    <cellStyle name="Percent 4 5 2 3 2 3 3 2" xfId="38751"/>
    <cellStyle name="Percent 4 5 2 3 2 3 3 3" xfId="38752"/>
    <cellStyle name="Percent 4 5 2 3 2 3 3 4" xfId="38753"/>
    <cellStyle name="Percent 4 5 2 3 2 3 4" xfId="38754"/>
    <cellStyle name="Percent 4 5 2 3 2 3 5" xfId="38755"/>
    <cellStyle name="Percent 4 5 2 3 2 3 6" xfId="38756"/>
    <cellStyle name="Percent 4 5 2 3 2 4" xfId="38757"/>
    <cellStyle name="Percent 4 5 2 3 2 4 2" xfId="38758"/>
    <cellStyle name="Percent 4 5 2 3 2 4 3" xfId="38759"/>
    <cellStyle name="Percent 4 5 2 3 2 4 4" xfId="38760"/>
    <cellStyle name="Percent 4 5 2 3 2 5" xfId="38761"/>
    <cellStyle name="Percent 4 5 2 3 2 5 2" xfId="38762"/>
    <cellStyle name="Percent 4 5 2 3 2 5 3" xfId="38763"/>
    <cellStyle name="Percent 4 5 2 3 2 5 4" xfId="38764"/>
    <cellStyle name="Percent 4 5 2 3 2 6" xfId="38765"/>
    <cellStyle name="Percent 4 5 2 3 2 7" xfId="38766"/>
    <cellStyle name="Percent 4 5 2 3 2 8" xfId="38767"/>
    <cellStyle name="Percent 4 5 2 3 3" xfId="38768"/>
    <cellStyle name="Percent 4 5 2 3 3 2" xfId="38769"/>
    <cellStyle name="Percent 4 5 2 3 3 2 2" xfId="38770"/>
    <cellStyle name="Percent 4 5 2 3 3 2 2 2" xfId="38771"/>
    <cellStyle name="Percent 4 5 2 3 3 2 2 3" xfId="38772"/>
    <cellStyle name="Percent 4 5 2 3 3 2 2 4" xfId="38773"/>
    <cellStyle name="Percent 4 5 2 3 3 2 3" xfId="38774"/>
    <cellStyle name="Percent 4 5 2 3 3 2 3 2" xfId="38775"/>
    <cellStyle name="Percent 4 5 2 3 3 2 3 3" xfId="38776"/>
    <cellStyle name="Percent 4 5 2 3 3 2 3 4" xfId="38777"/>
    <cellStyle name="Percent 4 5 2 3 3 2 4" xfId="38778"/>
    <cellStyle name="Percent 4 5 2 3 3 2 5" xfId="38779"/>
    <cellStyle name="Percent 4 5 2 3 3 2 6" xfId="38780"/>
    <cellStyle name="Percent 4 5 2 3 3 3" xfId="38781"/>
    <cellStyle name="Percent 4 5 2 3 3 3 2" xfId="38782"/>
    <cellStyle name="Percent 4 5 2 3 3 3 2 2" xfId="38783"/>
    <cellStyle name="Percent 4 5 2 3 3 3 2 3" xfId="38784"/>
    <cellStyle name="Percent 4 5 2 3 3 3 2 4" xfId="38785"/>
    <cellStyle name="Percent 4 5 2 3 3 3 3" xfId="38786"/>
    <cellStyle name="Percent 4 5 2 3 3 3 3 2" xfId="38787"/>
    <cellStyle name="Percent 4 5 2 3 3 3 3 3" xfId="38788"/>
    <cellStyle name="Percent 4 5 2 3 3 3 3 4" xfId="38789"/>
    <cellStyle name="Percent 4 5 2 3 3 3 4" xfId="38790"/>
    <cellStyle name="Percent 4 5 2 3 3 3 5" xfId="38791"/>
    <cellStyle name="Percent 4 5 2 3 3 3 6" xfId="38792"/>
    <cellStyle name="Percent 4 5 2 3 3 4" xfId="38793"/>
    <cellStyle name="Percent 4 5 2 3 3 4 2" xfId="38794"/>
    <cellStyle name="Percent 4 5 2 3 3 4 3" xfId="38795"/>
    <cellStyle name="Percent 4 5 2 3 3 4 4" xfId="38796"/>
    <cellStyle name="Percent 4 5 2 3 3 5" xfId="38797"/>
    <cellStyle name="Percent 4 5 2 3 3 5 2" xfId="38798"/>
    <cellStyle name="Percent 4 5 2 3 3 5 3" xfId="38799"/>
    <cellStyle name="Percent 4 5 2 3 3 5 4" xfId="38800"/>
    <cellStyle name="Percent 4 5 2 3 3 6" xfId="38801"/>
    <cellStyle name="Percent 4 5 2 3 3 7" xfId="38802"/>
    <cellStyle name="Percent 4 5 2 3 3 8" xfId="38803"/>
    <cellStyle name="Percent 4 5 2 3 4" xfId="38804"/>
    <cellStyle name="Percent 4 5 2 3 4 2" xfId="38805"/>
    <cellStyle name="Percent 4 5 2 3 4 2 2" xfId="38806"/>
    <cellStyle name="Percent 4 5 2 3 4 2 3" xfId="38807"/>
    <cellStyle name="Percent 4 5 2 3 4 2 4" xfId="38808"/>
    <cellStyle name="Percent 4 5 2 3 4 3" xfId="38809"/>
    <cellStyle name="Percent 4 5 2 3 4 3 2" xfId="38810"/>
    <cellStyle name="Percent 4 5 2 3 4 3 3" xfId="38811"/>
    <cellStyle name="Percent 4 5 2 3 4 3 4" xfId="38812"/>
    <cellStyle name="Percent 4 5 2 3 4 4" xfId="38813"/>
    <cellStyle name="Percent 4 5 2 3 4 5" xfId="38814"/>
    <cellStyle name="Percent 4 5 2 3 4 6" xfId="38815"/>
    <cellStyle name="Percent 4 5 2 3 5" xfId="38816"/>
    <cellStyle name="Percent 4 5 2 3 5 2" xfId="38817"/>
    <cellStyle name="Percent 4 5 2 3 5 2 2" xfId="38818"/>
    <cellStyle name="Percent 4 5 2 3 5 2 3" xfId="38819"/>
    <cellStyle name="Percent 4 5 2 3 5 2 4" xfId="38820"/>
    <cellStyle name="Percent 4 5 2 3 5 3" xfId="38821"/>
    <cellStyle name="Percent 4 5 2 3 5 3 2" xfId="38822"/>
    <cellStyle name="Percent 4 5 2 3 5 3 3" xfId="38823"/>
    <cellStyle name="Percent 4 5 2 3 5 3 4" xfId="38824"/>
    <cellStyle name="Percent 4 5 2 3 5 4" xfId="38825"/>
    <cellStyle name="Percent 4 5 2 3 5 5" xfId="38826"/>
    <cellStyle name="Percent 4 5 2 3 5 6" xfId="38827"/>
    <cellStyle name="Percent 4 5 2 3 6" xfId="38828"/>
    <cellStyle name="Percent 4 5 2 3 6 2" xfId="38829"/>
    <cellStyle name="Percent 4 5 2 3 6 3" xfId="38830"/>
    <cellStyle name="Percent 4 5 2 3 6 4" xfId="38831"/>
    <cellStyle name="Percent 4 5 2 3 7" xfId="38832"/>
    <cellStyle name="Percent 4 5 2 3 7 2" xfId="38833"/>
    <cellStyle name="Percent 4 5 2 3 7 3" xfId="38834"/>
    <cellStyle name="Percent 4 5 2 3 7 4" xfId="38835"/>
    <cellStyle name="Percent 4 5 2 3 8" xfId="38836"/>
    <cellStyle name="Percent 4 5 2 3 9" xfId="38837"/>
    <cellStyle name="Percent 4 5 2 4" xfId="38838"/>
    <cellStyle name="Percent 4 5 2 4 2" xfId="38839"/>
    <cellStyle name="Percent 4 5 2 4 2 2" xfId="38840"/>
    <cellStyle name="Percent 4 5 2 4 2 2 2" xfId="38841"/>
    <cellStyle name="Percent 4 5 2 4 2 2 3" xfId="38842"/>
    <cellStyle name="Percent 4 5 2 4 2 2 4" xfId="38843"/>
    <cellStyle name="Percent 4 5 2 4 2 3" xfId="38844"/>
    <cellStyle name="Percent 4 5 2 4 2 3 2" xfId="38845"/>
    <cellStyle name="Percent 4 5 2 4 2 3 3" xfId="38846"/>
    <cellStyle name="Percent 4 5 2 4 2 3 4" xfId="38847"/>
    <cellStyle name="Percent 4 5 2 4 2 4" xfId="38848"/>
    <cellStyle name="Percent 4 5 2 4 2 5" xfId="38849"/>
    <cellStyle name="Percent 4 5 2 4 2 6" xfId="38850"/>
    <cellStyle name="Percent 4 5 2 4 3" xfId="38851"/>
    <cellStyle name="Percent 4 5 2 4 3 2" xfId="38852"/>
    <cellStyle name="Percent 4 5 2 4 3 2 2" xfId="38853"/>
    <cellStyle name="Percent 4 5 2 4 3 2 3" xfId="38854"/>
    <cellStyle name="Percent 4 5 2 4 3 2 4" xfId="38855"/>
    <cellStyle name="Percent 4 5 2 4 3 3" xfId="38856"/>
    <cellStyle name="Percent 4 5 2 4 3 3 2" xfId="38857"/>
    <cellStyle name="Percent 4 5 2 4 3 3 3" xfId="38858"/>
    <cellStyle name="Percent 4 5 2 4 3 3 4" xfId="38859"/>
    <cellStyle name="Percent 4 5 2 4 3 4" xfId="38860"/>
    <cellStyle name="Percent 4 5 2 4 3 5" xfId="38861"/>
    <cellStyle name="Percent 4 5 2 4 3 6" xfId="38862"/>
    <cellStyle name="Percent 4 5 2 4 4" xfId="38863"/>
    <cellStyle name="Percent 4 5 2 4 4 2" xfId="38864"/>
    <cellStyle name="Percent 4 5 2 4 4 3" xfId="38865"/>
    <cellStyle name="Percent 4 5 2 4 4 4" xfId="38866"/>
    <cellStyle name="Percent 4 5 2 4 5" xfId="38867"/>
    <cellStyle name="Percent 4 5 2 4 5 2" xfId="38868"/>
    <cellStyle name="Percent 4 5 2 4 5 3" xfId="38869"/>
    <cellStyle name="Percent 4 5 2 4 5 4" xfId="38870"/>
    <cellStyle name="Percent 4 5 2 4 6" xfId="38871"/>
    <cellStyle name="Percent 4 5 2 4 7" xfId="38872"/>
    <cellStyle name="Percent 4 5 2 4 8" xfId="38873"/>
    <cellStyle name="Percent 4 5 2 5" xfId="38874"/>
    <cellStyle name="Percent 4 5 2 5 2" xfId="38875"/>
    <cellStyle name="Percent 4 5 2 5 2 2" xfId="38876"/>
    <cellStyle name="Percent 4 5 2 5 2 2 2" xfId="38877"/>
    <cellStyle name="Percent 4 5 2 5 2 2 3" xfId="38878"/>
    <cellStyle name="Percent 4 5 2 5 2 2 4" xfId="38879"/>
    <cellStyle name="Percent 4 5 2 5 2 3" xfId="38880"/>
    <cellStyle name="Percent 4 5 2 5 2 3 2" xfId="38881"/>
    <cellStyle name="Percent 4 5 2 5 2 3 3" xfId="38882"/>
    <cellStyle name="Percent 4 5 2 5 2 3 4" xfId="38883"/>
    <cellStyle name="Percent 4 5 2 5 2 4" xfId="38884"/>
    <cellStyle name="Percent 4 5 2 5 2 5" xfId="38885"/>
    <cellStyle name="Percent 4 5 2 5 2 6" xfId="38886"/>
    <cellStyle name="Percent 4 5 2 5 3" xfId="38887"/>
    <cellStyle name="Percent 4 5 2 5 3 2" xfId="38888"/>
    <cellStyle name="Percent 4 5 2 5 3 2 2" xfId="38889"/>
    <cellStyle name="Percent 4 5 2 5 3 2 3" xfId="38890"/>
    <cellStyle name="Percent 4 5 2 5 3 2 4" xfId="38891"/>
    <cellStyle name="Percent 4 5 2 5 3 3" xfId="38892"/>
    <cellStyle name="Percent 4 5 2 5 3 3 2" xfId="38893"/>
    <cellStyle name="Percent 4 5 2 5 3 3 3" xfId="38894"/>
    <cellStyle name="Percent 4 5 2 5 3 3 4" xfId="38895"/>
    <cellStyle name="Percent 4 5 2 5 3 4" xfId="38896"/>
    <cellStyle name="Percent 4 5 2 5 3 5" xfId="38897"/>
    <cellStyle name="Percent 4 5 2 5 3 6" xfId="38898"/>
    <cellStyle name="Percent 4 5 2 5 4" xfId="38899"/>
    <cellStyle name="Percent 4 5 2 5 4 2" xfId="38900"/>
    <cellStyle name="Percent 4 5 2 5 4 3" xfId="38901"/>
    <cellStyle name="Percent 4 5 2 5 4 4" xfId="38902"/>
    <cellStyle name="Percent 4 5 2 5 5" xfId="38903"/>
    <cellStyle name="Percent 4 5 2 5 5 2" xfId="38904"/>
    <cellStyle name="Percent 4 5 2 5 5 3" xfId="38905"/>
    <cellStyle name="Percent 4 5 2 5 5 4" xfId="38906"/>
    <cellStyle name="Percent 4 5 2 5 6" xfId="38907"/>
    <cellStyle name="Percent 4 5 2 5 7" xfId="38908"/>
    <cellStyle name="Percent 4 5 2 5 8" xfId="38909"/>
    <cellStyle name="Percent 4 5 2 6" xfId="38910"/>
    <cellStyle name="Percent 4 5 2 6 2" xfId="38911"/>
    <cellStyle name="Percent 4 5 2 6 2 2" xfId="38912"/>
    <cellStyle name="Percent 4 5 2 6 2 2 2" xfId="38913"/>
    <cellStyle name="Percent 4 5 2 6 2 2 3" xfId="38914"/>
    <cellStyle name="Percent 4 5 2 6 2 2 4" xfId="38915"/>
    <cellStyle name="Percent 4 5 2 6 2 3" xfId="38916"/>
    <cellStyle name="Percent 4 5 2 6 2 3 2" xfId="38917"/>
    <cellStyle name="Percent 4 5 2 6 2 3 3" xfId="38918"/>
    <cellStyle name="Percent 4 5 2 6 2 3 4" xfId="38919"/>
    <cellStyle name="Percent 4 5 2 6 2 4" xfId="38920"/>
    <cellStyle name="Percent 4 5 2 6 2 5" xfId="38921"/>
    <cellStyle name="Percent 4 5 2 6 2 6" xfId="38922"/>
    <cellStyle name="Percent 4 5 2 6 3" xfId="38923"/>
    <cellStyle name="Percent 4 5 2 6 3 2" xfId="38924"/>
    <cellStyle name="Percent 4 5 2 6 3 2 2" xfId="38925"/>
    <cellStyle name="Percent 4 5 2 6 3 2 3" xfId="38926"/>
    <cellStyle name="Percent 4 5 2 6 3 2 4" xfId="38927"/>
    <cellStyle name="Percent 4 5 2 6 3 3" xfId="38928"/>
    <cellStyle name="Percent 4 5 2 6 3 3 2" xfId="38929"/>
    <cellStyle name="Percent 4 5 2 6 3 3 3" xfId="38930"/>
    <cellStyle name="Percent 4 5 2 6 3 3 4" xfId="38931"/>
    <cellStyle name="Percent 4 5 2 6 3 4" xfId="38932"/>
    <cellStyle name="Percent 4 5 2 6 3 5" xfId="38933"/>
    <cellStyle name="Percent 4 5 2 6 3 6" xfId="38934"/>
    <cellStyle name="Percent 4 5 2 6 4" xfId="38935"/>
    <cellStyle name="Percent 4 5 2 6 4 2" xfId="38936"/>
    <cellStyle name="Percent 4 5 2 6 4 3" xfId="38937"/>
    <cellStyle name="Percent 4 5 2 6 4 4" xfId="38938"/>
    <cellStyle name="Percent 4 5 2 6 5" xfId="38939"/>
    <cellStyle name="Percent 4 5 2 6 5 2" xfId="38940"/>
    <cellStyle name="Percent 4 5 2 6 5 3" xfId="38941"/>
    <cellStyle name="Percent 4 5 2 6 5 4" xfId="38942"/>
    <cellStyle name="Percent 4 5 2 6 6" xfId="38943"/>
    <cellStyle name="Percent 4 5 2 6 7" xfId="38944"/>
    <cellStyle name="Percent 4 5 2 6 8" xfId="38945"/>
    <cellStyle name="Percent 4 5 2 7" xfId="38946"/>
    <cellStyle name="Percent 4 5 2 7 2" xfId="38947"/>
    <cellStyle name="Percent 4 5 2 7 2 2" xfId="38948"/>
    <cellStyle name="Percent 4 5 2 7 2 3" xfId="38949"/>
    <cellStyle name="Percent 4 5 2 7 2 4" xfId="38950"/>
    <cellStyle name="Percent 4 5 2 7 3" xfId="38951"/>
    <cellStyle name="Percent 4 5 2 7 3 2" xfId="38952"/>
    <cellStyle name="Percent 4 5 2 7 3 3" xfId="38953"/>
    <cellStyle name="Percent 4 5 2 7 3 4" xfId="38954"/>
    <cellStyle name="Percent 4 5 2 7 4" xfId="38955"/>
    <cellStyle name="Percent 4 5 2 7 5" xfId="38956"/>
    <cellStyle name="Percent 4 5 2 7 6" xfId="38957"/>
    <cellStyle name="Percent 4 5 2 8" xfId="38958"/>
    <cellStyle name="Percent 4 5 2 8 2" xfId="38959"/>
    <cellStyle name="Percent 4 5 2 8 2 2" xfId="38960"/>
    <cellStyle name="Percent 4 5 2 8 2 3" xfId="38961"/>
    <cellStyle name="Percent 4 5 2 8 2 4" xfId="38962"/>
    <cellStyle name="Percent 4 5 2 8 3" xfId="38963"/>
    <cellStyle name="Percent 4 5 2 8 3 2" xfId="38964"/>
    <cellStyle name="Percent 4 5 2 8 3 3" xfId="38965"/>
    <cellStyle name="Percent 4 5 2 8 3 4" xfId="38966"/>
    <cellStyle name="Percent 4 5 2 8 4" xfId="38967"/>
    <cellStyle name="Percent 4 5 2 8 5" xfId="38968"/>
    <cellStyle name="Percent 4 5 2 8 6" xfId="38969"/>
    <cellStyle name="Percent 4 5 2 9" xfId="38970"/>
    <cellStyle name="Percent 4 5 2 9 2" xfId="38971"/>
    <cellStyle name="Percent 4 5 2 9 3" xfId="38972"/>
    <cellStyle name="Percent 4 5 2 9 4" xfId="38973"/>
    <cellStyle name="Percent 4 5 3" xfId="38974"/>
    <cellStyle name="Percent 4 5 3 10" xfId="38975"/>
    <cellStyle name="Percent 4 5 3 11" xfId="38976"/>
    <cellStyle name="Percent 4 5 3 12" xfId="38977"/>
    <cellStyle name="Percent 4 5 3 2" xfId="38978"/>
    <cellStyle name="Percent 4 5 3 2 10" xfId="38979"/>
    <cellStyle name="Percent 4 5 3 2 2" xfId="38980"/>
    <cellStyle name="Percent 4 5 3 2 2 2" xfId="38981"/>
    <cellStyle name="Percent 4 5 3 2 2 2 2" xfId="38982"/>
    <cellStyle name="Percent 4 5 3 2 2 2 2 2" xfId="38983"/>
    <cellStyle name="Percent 4 5 3 2 2 2 2 3" xfId="38984"/>
    <cellStyle name="Percent 4 5 3 2 2 2 2 4" xfId="38985"/>
    <cellStyle name="Percent 4 5 3 2 2 2 3" xfId="38986"/>
    <cellStyle name="Percent 4 5 3 2 2 2 3 2" xfId="38987"/>
    <cellStyle name="Percent 4 5 3 2 2 2 3 3" xfId="38988"/>
    <cellStyle name="Percent 4 5 3 2 2 2 3 4" xfId="38989"/>
    <cellStyle name="Percent 4 5 3 2 2 2 4" xfId="38990"/>
    <cellStyle name="Percent 4 5 3 2 2 2 5" xfId="38991"/>
    <cellStyle name="Percent 4 5 3 2 2 2 6" xfId="38992"/>
    <cellStyle name="Percent 4 5 3 2 2 3" xfId="38993"/>
    <cellStyle name="Percent 4 5 3 2 2 3 2" xfId="38994"/>
    <cellStyle name="Percent 4 5 3 2 2 3 2 2" xfId="38995"/>
    <cellStyle name="Percent 4 5 3 2 2 3 2 3" xfId="38996"/>
    <cellStyle name="Percent 4 5 3 2 2 3 2 4" xfId="38997"/>
    <cellStyle name="Percent 4 5 3 2 2 3 3" xfId="38998"/>
    <cellStyle name="Percent 4 5 3 2 2 3 3 2" xfId="38999"/>
    <cellStyle name="Percent 4 5 3 2 2 3 3 3" xfId="39000"/>
    <cellStyle name="Percent 4 5 3 2 2 3 3 4" xfId="39001"/>
    <cellStyle name="Percent 4 5 3 2 2 3 4" xfId="39002"/>
    <cellStyle name="Percent 4 5 3 2 2 3 5" xfId="39003"/>
    <cellStyle name="Percent 4 5 3 2 2 3 6" xfId="39004"/>
    <cellStyle name="Percent 4 5 3 2 2 4" xfId="39005"/>
    <cellStyle name="Percent 4 5 3 2 2 4 2" xfId="39006"/>
    <cellStyle name="Percent 4 5 3 2 2 4 3" xfId="39007"/>
    <cellStyle name="Percent 4 5 3 2 2 4 4" xfId="39008"/>
    <cellStyle name="Percent 4 5 3 2 2 5" xfId="39009"/>
    <cellStyle name="Percent 4 5 3 2 2 5 2" xfId="39010"/>
    <cellStyle name="Percent 4 5 3 2 2 5 3" xfId="39011"/>
    <cellStyle name="Percent 4 5 3 2 2 5 4" xfId="39012"/>
    <cellStyle name="Percent 4 5 3 2 2 6" xfId="39013"/>
    <cellStyle name="Percent 4 5 3 2 2 7" xfId="39014"/>
    <cellStyle name="Percent 4 5 3 2 2 8" xfId="39015"/>
    <cellStyle name="Percent 4 5 3 2 3" xfId="39016"/>
    <cellStyle name="Percent 4 5 3 2 3 2" xfId="39017"/>
    <cellStyle name="Percent 4 5 3 2 3 2 2" xfId="39018"/>
    <cellStyle name="Percent 4 5 3 2 3 2 2 2" xfId="39019"/>
    <cellStyle name="Percent 4 5 3 2 3 2 2 3" xfId="39020"/>
    <cellStyle name="Percent 4 5 3 2 3 2 2 4" xfId="39021"/>
    <cellStyle name="Percent 4 5 3 2 3 2 3" xfId="39022"/>
    <cellStyle name="Percent 4 5 3 2 3 2 3 2" xfId="39023"/>
    <cellStyle name="Percent 4 5 3 2 3 2 3 3" xfId="39024"/>
    <cellStyle name="Percent 4 5 3 2 3 2 3 4" xfId="39025"/>
    <cellStyle name="Percent 4 5 3 2 3 2 4" xfId="39026"/>
    <cellStyle name="Percent 4 5 3 2 3 2 5" xfId="39027"/>
    <cellStyle name="Percent 4 5 3 2 3 2 6" xfId="39028"/>
    <cellStyle name="Percent 4 5 3 2 3 3" xfId="39029"/>
    <cellStyle name="Percent 4 5 3 2 3 3 2" xfId="39030"/>
    <cellStyle name="Percent 4 5 3 2 3 3 2 2" xfId="39031"/>
    <cellStyle name="Percent 4 5 3 2 3 3 2 3" xfId="39032"/>
    <cellStyle name="Percent 4 5 3 2 3 3 2 4" xfId="39033"/>
    <cellStyle name="Percent 4 5 3 2 3 3 3" xfId="39034"/>
    <cellStyle name="Percent 4 5 3 2 3 3 3 2" xfId="39035"/>
    <cellStyle name="Percent 4 5 3 2 3 3 3 3" xfId="39036"/>
    <cellStyle name="Percent 4 5 3 2 3 3 3 4" xfId="39037"/>
    <cellStyle name="Percent 4 5 3 2 3 3 4" xfId="39038"/>
    <cellStyle name="Percent 4 5 3 2 3 3 5" xfId="39039"/>
    <cellStyle name="Percent 4 5 3 2 3 3 6" xfId="39040"/>
    <cellStyle name="Percent 4 5 3 2 3 4" xfId="39041"/>
    <cellStyle name="Percent 4 5 3 2 3 4 2" xfId="39042"/>
    <cellStyle name="Percent 4 5 3 2 3 4 3" xfId="39043"/>
    <cellStyle name="Percent 4 5 3 2 3 4 4" xfId="39044"/>
    <cellStyle name="Percent 4 5 3 2 3 5" xfId="39045"/>
    <cellStyle name="Percent 4 5 3 2 3 5 2" xfId="39046"/>
    <cellStyle name="Percent 4 5 3 2 3 5 3" xfId="39047"/>
    <cellStyle name="Percent 4 5 3 2 3 5 4" xfId="39048"/>
    <cellStyle name="Percent 4 5 3 2 3 6" xfId="39049"/>
    <cellStyle name="Percent 4 5 3 2 3 7" xfId="39050"/>
    <cellStyle name="Percent 4 5 3 2 3 8" xfId="39051"/>
    <cellStyle name="Percent 4 5 3 2 4" xfId="39052"/>
    <cellStyle name="Percent 4 5 3 2 4 2" xfId="39053"/>
    <cellStyle name="Percent 4 5 3 2 4 2 2" xfId="39054"/>
    <cellStyle name="Percent 4 5 3 2 4 2 3" xfId="39055"/>
    <cellStyle name="Percent 4 5 3 2 4 2 4" xfId="39056"/>
    <cellStyle name="Percent 4 5 3 2 4 3" xfId="39057"/>
    <cellStyle name="Percent 4 5 3 2 4 3 2" xfId="39058"/>
    <cellStyle name="Percent 4 5 3 2 4 3 3" xfId="39059"/>
    <cellStyle name="Percent 4 5 3 2 4 3 4" xfId="39060"/>
    <cellStyle name="Percent 4 5 3 2 4 4" xfId="39061"/>
    <cellStyle name="Percent 4 5 3 2 4 5" xfId="39062"/>
    <cellStyle name="Percent 4 5 3 2 4 6" xfId="39063"/>
    <cellStyle name="Percent 4 5 3 2 5" xfId="39064"/>
    <cellStyle name="Percent 4 5 3 2 5 2" xfId="39065"/>
    <cellStyle name="Percent 4 5 3 2 5 2 2" xfId="39066"/>
    <cellStyle name="Percent 4 5 3 2 5 2 3" xfId="39067"/>
    <cellStyle name="Percent 4 5 3 2 5 2 4" xfId="39068"/>
    <cellStyle name="Percent 4 5 3 2 5 3" xfId="39069"/>
    <cellStyle name="Percent 4 5 3 2 5 3 2" xfId="39070"/>
    <cellStyle name="Percent 4 5 3 2 5 3 3" xfId="39071"/>
    <cellStyle name="Percent 4 5 3 2 5 3 4" xfId="39072"/>
    <cellStyle name="Percent 4 5 3 2 5 4" xfId="39073"/>
    <cellStyle name="Percent 4 5 3 2 5 5" xfId="39074"/>
    <cellStyle name="Percent 4 5 3 2 5 6" xfId="39075"/>
    <cellStyle name="Percent 4 5 3 2 6" xfId="39076"/>
    <cellStyle name="Percent 4 5 3 2 6 2" xfId="39077"/>
    <cellStyle name="Percent 4 5 3 2 6 3" xfId="39078"/>
    <cellStyle name="Percent 4 5 3 2 6 4" xfId="39079"/>
    <cellStyle name="Percent 4 5 3 2 7" xfId="39080"/>
    <cellStyle name="Percent 4 5 3 2 7 2" xfId="39081"/>
    <cellStyle name="Percent 4 5 3 2 7 3" xfId="39082"/>
    <cellStyle name="Percent 4 5 3 2 7 4" xfId="39083"/>
    <cellStyle name="Percent 4 5 3 2 8" xfId="39084"/>
    <cellStyle name="Percent 4 5 3 2 9" xfId="39085"/>
    <cellStyle name="Percent 4 5 3 3" xfId="39086"/>
    <cellStyle name="Percent 4 5 3 3 2" xfId="39087"/>
    <cellStyle name="Percent 4 5 3 3 2 2" xfId="39088"/>
    <cellStyle name="Percent 4 5 3 3 2 2 2" xfId="39089"/>
    <cellStyle name="Percent 4 5 3 3 2 2 3" xfId="39090"/>
    <cellStyle name="Percent 4 5 3 3 2 2 4" xfId="39091"/>
    <cellStyle name="Percent 4 5 3 3 2 3" xfId="39092"/>
    <cellStyle name="Percent 4 5 3 3 2 3 2" xfId="39093"/>
    <cellStyle name="Percent 4 5 3 3 2 3 3" xfId="39094"/>
    <cellStyle name="Percent 4 5 3 3 2 3 4" xfId="39095"/>
    <cellStyle name="Percent 4 5 3 3 2 4" xfId="39096"/>
    <cellStyle name="Percent 4 5 3 3 2 5" xfId="39097"/>
    <cellStyle name="Percent 4 5 3 3 2 6" xfId="39098"/>
    <cellStyle name="Percent 4 5 3 3 3" xfId="39099"/>
    <cellStyle name="Percent 4 5 3 3 3 2" xfId="39100"/>
    <cellStyle name="Percent 4 5 3 3 3 2 2" xfId="39101"/>
    <cellStyle name="Percent 4 5 3 3 3 2 3" xfId="39102"/>
    <cellStyle name="Percent 4 5 3 3 3 2 4" xfId="39103"/>
    <cellStyle name="Percent 4 5 3 3 3 3" xfId="39104"/>
    <cellStyle name="Percent 4 5 3 3 3 3 2" xfId="39105"/>
    <cellStyle name="Percent 4 5 3 3 3 3 3" xfId="39106"/>
    <cellStyle name="Percent 4 5 3 3 3 3 4" xfId="39107"/>
    <cellStyle name="Percent 4 5 3 3 3 4" xfId="39108"/>
    <cellStyle name="Percent 4 5 3 3 3 5" xfId="39109"/>
    <cellStyle name="Percent 4 5 3 3 3 6" xfId="39110"/>
    <cellStyle name="Percent 4 5 3 3 4" xfId="39111"/>
    <cellStyle name="Percent 4 5 3 3 4 2" xfId="39112"/>
    <cellStyle name="Percent 4 5 3 3 4 3" xfId="39113"/>
    <cellStyle name="Percent 4 5 3 3 4 4" xfId="39114"/>
    <cellStyle name="Percent 4 5 3 3 5" xfId="39115"/>
    <cellStyle name="Percent 4 5 3 3 5 2" xfId="39116"/>
    <cellStyle name="Percent 4 5 3 3 5 3" xfId="39117"/>
    <cellStyle name="Percent 4 5 3 3 5 4" xfId="39118"/>
    <cellStyle name="Percent 4 5 3 3 6" xfId="39119"/>
    <cellStyle name="Percent 4 5 3 3 7" xfId="39120"/>
    <cellStyle name="Percent 4 5 3 3 8" xfId="39121"/>
    <cellStyle name="Percent 4 5 3 4" xfId="39122"/>
    <cellStyle name="Percent 4 5 3 4 2" xfId="39123"/>
    <cellStyle name="Percent 4 5 3 4 2 2" xfId="39124"/>
    <cellStyle name="Percent 4 5 3 4 2 2 2" xfId="39125"/>
    <cellStyle name="Percent 4 5 3 4 2 2 3" xfId="39126"/>
    <cellStyle name="Percent 4 5 3 4 2 2 4" xfId="39127"/>
    <cellStyle name="Percent 4 5 3 4 2 3" xfId="39128"/>
    <cellStyle name="Percent 4 5 3 4 2 3 2" xfId="39129"/>
    <cellStyle name="Percent 4 5 3 4 2 3 3" xfId="39130"/>
    <cellStyle name="Percent 4 5 3 4 2 3 4" xfId="39131"/>
    <cellStyle name="Percent 4 5 3 4 2 4" xfId="39132"/>
    <cellStyle name="Percent 4 5 3 4 2 5" xfId="39133"/>
    <cellStyle name="Percent 4 5 3 4 2 6" xfId="39134"/>
    <cellStyle name="Percent 4 5 3 4 3" xfId="39135"/>
    <cellStyle name="Percent 4 5 3 4 3 2" xfId="39136"/>
    <cellStyle name="Percent 4 5 3 4 3 2 2" xfId="39137"/>
    <cellStyle name="Percent 4 5 3 4 3 2 3" xfId="39138"/>
    <cellStyle name="Percent 4 5 3 4 3 2 4" xfId="39139"/>
    <cellStyle name="Percent 4 5 3 4 3 3" xfId="39140"/>
    <cellStyle name="Percent 4 5 3 4 3 3 2" xfId="39141"/>
    <cellStyle name="Percent 4 5 3 4 3 3 3" xfId="39142"/>
    <cellStyle name="Percent 4 5 3 4 3 3 4" xfId="39143"/>
    <cellStyle name="Percent 4 5 3 4 3 4" xfId="39144"/>
    <cellStyle name="Percent 4 5 3 4 3 5" xfId="39145"/>
    <cellStyle name="Percent 4 5 3 4 3 6" xfId="39146"/>
    <cellStyle name="Percent 4 5 3 4 4" xfId="39147"/>
    <cellStyle name="Percent 4 5 3 4 4 2" xfId="39148"/>
    <cellStyle name="Percent 4 5 3 4 4 3" xfId="39149"/>
    <cellStyle name="Percent 4 5 3 4 4 4" xfId="39150"/>
    <cellStyle name="Percent 4 5 3 4 5" xfId="39151"/>
    <cellStyle name="Percent 4 5 3 4 5 2" xfId="39152"/>
    <cellStyle name="Percent 4 5 3 4 5 3" xfId="39153"/>
    <cellStyle name="Percent 4 5 3 4 5 4" xfId="39154"/>
    <cellStyle name="Percent 4 5 3 4 6" xfId="39155"/>
    <cellStyle name="Percent 4 5 3 4 7" xfId="39156"/>
    <cellStyle name="Percent 4 5 3 4 8" xfId="39157"/>
    <cellStyle name="Percent 4 5 3 5" xfId="39158"/>
    <cellStyle name="Percent 4 5 3 5 2" xfId="39159"/>
    <cellStyle name="Percent 4 5 3 5 2 2" xfId="39160"/>
    <cellStyle name="Percent 4 5 3 5 2 2 2" xfId="39161"/>
    <cellStyle name="Percent 4 5 3 5 2 2 3" xfId="39162"/>
    <cellStyle name="Percent 4 5 3 5 2 2 4" xfId="39163"/>
    <cellStyle name="Percent 4 5 3 5 2 3" xfId="39164"/>
    <cellStyle name="Percent 4 5 3 5 2 3 2" xfId="39165"/>
    <cellStyle name="Percent 4 5 3 5 2 3 3" xfId="39166"/>
    <cellStyle name="Percent 4 5 3 5 2 3 4" xfId="39167"/>
    <cellStyle name="Percent 4 5 3 5 2 4" xfId="39168"/>
    <cellStyle name="Percent 4 5 3 5 2 5" xfId="39169"/>
    <cellStyle name="Percent 4 5 3 5 2 6" xfId="39170"/>
    <cellStyle name="Percent 4 5 3 5 3" xfId="39171"/>
    <cellStyle name="Percent 4 5 3 5 3 2" xfId="39172"/>
    <cellStyle name="Percent 4 5 3 5 3 2 2" xfId="39173"/>
    <cellStyle name="Percent 4 5 3 5 3 2 3" xfId="39174"/>
    <cellStyle name="Percent 4 5 3 5 3 2 4" xfId="39175"/>
    <cellStyle name="Percent 4 5 3 5 3 3" xfId="39176"/>
    <cellStyle name="Percent 4 5 3 5 3 3 2" xfId="39177"/>
    <cellStyle name="Percent 4 5 3 5 3 3 3" xfId="39178"/>
    <cellStyle name="Percent 4 5 3 5 3 3 4" xfId="39179"/>
    <cellStyle name="Percent 4 5 3 5 3 4" xfId="39180"/>
    <cellStyle name="Percent 4 5 3 5 3 5" xfId="39181"/>
    <cellStyle name="Percent 4 5 3 5 3 6" xfId="39182"/>
    <cellStyle name="Percent 4 5 3 5 4" xfId="39183"/>
    <cellStyle name="Percent 4 5 3 5 4 2" xfId="39184"/>
    <cellStyle name="Percent 4 5 3 5 4 3" xfId="39185"/>
    <cellStyle name="Percent 4 5 3 5 4 4" xfId="39186"/>
    <cellStyle name="Percent 4 5 3 5 5" xfId="39187"/>
    <cellStyle name="Percent 4 5 3 5 5 2" xfId="39188"/>
    <cellStyle name="Percent 4 5 3 5 5 3" xfId="39189"/>
    <cellStyle name="Percent 4 5 3 5 5 4" xfId="39190"/>
    <cellStyle name="Percent 4 5 3 5 6" xfId="39191"/>
    <cellStyle name="Percent 4 5 3 5 7" xfId="39192"/>
    <cellStyle name="Percent 4 5 3 5 8" xfId="39193"/>
    <cellStyle name="Percent 4 5 3 6" xfId="39194"/>
    <cellStyle name="Percent 4 5 3 6 2" xfId="39195"/>
    <cellStyle name="Percent 4 5 3 6 2 2" xfId="39196"/>
    <cellStyle name="Percent 4 5 3 6 2 3" xfId="39197"/>
    <cellStyle name="Percent 4 5 3 6 2 4" xfId="39198"/>
    <cellStyle name="Percent 4 5 3 6 3" xfId="39199"/>
    <cellStyle name="Percent 4 5 3 6 3 2" xfId="39200"/>
    <cellStyle name="Percent 4 5 3 6 3 3" xfId="39201"/>
    <cellStyle name="Percent 4 5 3 6 3 4" xfId="39202"/>
    <cellStyle name="Percent 4 5 3 6 4" xfId="39203"/>
    <cellStyle name="Percent 4 5 3 6 5" xfId="39204"/>
    <cellStyle name="Percent 4 5 3 6 6" xfId="39205"/>
    <cellStyle name="Percent 4 5 3 7" xfId="39206"/>
    <cellStyle name="Percent 4 5 3 7 2" xfId="39207"/>
    <cellStyle name="Percent 4 5 3 7 2 2" xfId="39208"/>
    <cellStyle name="Percent 4 5 3 7 2 3" xfId="39209"/>
    <cellStyle name="Percent 4 5 3 7 2 4" xfId="39210"/>
    <cellStyle name="Percent 4 5 3 7 3" xfId="39211"/>
    <cellStyle name="Percent 4 5 3 7 3 2" xfId="39212"/>
    <cellStyle name="Percent 4 5 3 7 3 3" xfId="39213"/>
    <cellStyle name="Percent 4 5 3 7 3 4" xfId="39214"/>
    <cellStyle name="Percent 4 5 3 7 4" xfId="39215"/>
    <cellStyle name="Percent 4 5 3 7 5" xfId="39216"/>
    <cellStyle name="Percent 4 5 3 7 6" xfId="39217"/>
    <cellStyle name="Percent 4 5 3 8" xfId="39218"/>
    <cellStyle name="Percent 4 5 3 8 2" xfId="39219"/>
    <cellStyle name="Percent 4 5 3 8 3" xfId="39220"/>
    <cellStyle name="Percent 4 5 3 8 4" xfId="39221"/>
    <cellStyle name="Percent 4 5 3 9" xfId="39222"/>
    <cellStyle name="Percent 4 5 3 9 2" xfId="39223"/>
    <cellStyle name="Percent 4 5 3 9 3" xfId="39224"/>
    <cellStyle name="Percent 4 5 3 9 4" xfId="39225"/>
    <cellStyle name="Percent 4 5 4" xfId="39226"/>
    <cellStyle name="Percent 4 5 4 10" xfId="39227"/>
    <cellStyle name="Percent 4 5 4 2" xfId="39228"/>
    <cellStyle name="Percent 4 5 4 2 2" xfId="39229"/>
    <cellStyle name="Percent 4 5 4 2 2 2" xfId="39230"/>
    <cellStyle name="Percent 4 5 4 2 2 2 2" xfId="39231"/>
    <cellStyle name="Percent 4 5 4 2 2 2 3" xfId="39232"/>
    <cellStyle name="Percent 4 5 4 2 2 2 4" xfId="39233"/>
    <cellStyle name="Percent 4 5 4 2 2 3" xfId="39234"/>
    <cellStyle name="Percent 4 5 4 2 2 3 2" xfId="39235"/>
    <cellStyle name="Percent 4 5 4 2 2 3 3" xfId="39236"/>
    <cellStyle name="Percent 4 5 4 2 2 3 4" xfId="39237"/>
    <cellStyle name="Percent 4 5 4 2 2 4" xfId="39238"/>
    <cellStyle name="Percent 4 5 4 2 2 5" xfId="39239"/>
    <cellStyle name="Percent 4 5 4 2 2 6" xfId="39240"/>
    <cellStyle name="Percent 4 5 4 2 3" xfId="39241"/>
    <cellStyle name="Percent 4 5 4 2 3 2" xfId="39242"/>
    <cellStyle name="Percent 4 5 4 2 3 2 2" xfId="39243"/>
    <cellStyle name="Percent 4 5 4 2 3 2 3" xfId="39244"/>
    <cellStyle name="Percent 4 5 4 2 3 2 4" xfId="39245"/>
    <cellStyle name="Percent 4 5 4 2 3 3" xfId="39246"/>
    <cellStyle name="Percent 4 5 4 2 3 3 2" xfId="39247"/>
    <cellStyle name="Percent 4 5 4 2 3 3 3" xfId="39248"/>
    <cellStyle name="Percent 4 5 4 2 3 3 4" xfId="39249"/>
    <cellStyle name="Percent 4 5 4 2 3 4" xfId="39250"/>
    <cellStyle name="Percent 4 5 4 2 3 5" xfId="39251"/>
    <cellStyle name="Percent 4 5 4 2 3 6" xfId="39252"/>
    <cellStyle name="Percent 4 5 4 2 4" xfId="39253"/>
    <cellStyle name="Percent 4 5 4 2 4 2" xfId="39254"/>
    <cellStyle name="Percent 4 5 4 2 4 3" xfId="39255"/>
    <cellStyle name="Percent 4 5 4 2 4 4" xfId="39256"/>
    <cellStyle name="Percent 4 5 4 2 5" xfId="39257"/>
    <cellStyle name="Percent 4 5 4 2 5 2" xfId="39258"/>
    <cellStyle name="Percent 4 5 4 2 5 3" xfId="39259"/>
    <cellStyle name="Percent 4 5 4 2 5 4" xfId="39260"/>
    <cellStyle name="Percent 4 5 4 2 6" xfId="39261"/>
    <cellStyle name="Percent 4 5 4 2 7" xfId="39262"/>
    <cellStyle name="Percent 4 5 4 2 8" xfId="39263"/>
    <cellStyle name="Percent 4 5 4 3" xfId="39264"/>
    <cellStyle name="Percent 4 5 4 3 2" xfId="39265"/>
    <cellStyle name="Percent 4 5 4 3 2 2" xfId="39266"/>
    <cellStyle name="Percent 4 5 4 3 2 2 2" xfId="39267"/>
    <cellStyle name="Percent 4 5 4 3 2 2 3" xfId="39268"/>
    <cellStyle name="Percent 4 5 4 3 2 2 4" xfId="39269"/>
    <cellStyle name="Percent 4 5 4 3 2 3" xfId="39270"/>
    <cellStyle name="Percent 4 5 4 3 2 3 2" xfId="39271"/>
    <cellStyle name="Percent 4 5 4 3 2 3 3" xfId="39272"/>
    <cellStyle name="Percent 4 5 4 3 2 3 4" xfId="39273"/>
    <cellStyle name="Percent 4 5 4 3 2 4" xfId="39274"/>
    <cellStyle name="Percent 4 5 4 3 2 5" xfId="39275"/>
    <cellStyle name="Percent 4 5 4 3 2 6" xfId="39276"/>
    <cellStyle name="Percent 4 5 4 3 3" xfId="39277"/>
    <cellStyle name="Percent 4 5 4 3 3 2" xfId="39278"/>
    <cellStyle name="Percent 4 5 4 3 3 2 2" xfId="39279"/>
    <cellStyle name="Percent 4 5 4 3 3 2 3" xfId="39280"/>
    <cellStyle name="Percent 4 5 4 3 3 2 4" xfId="39281"/>
    <cellStyle name="Percent 4 5 4 3 3 3" xfId="39282"/>
    <cellStyle name="Percent 4 5 4 3 3 3 2" xfId="39283"/>
    <cellStyle name="Percent 4 5 4 3 3 3 3" xfId="39284"/>
    <cellStyle name="Percent 4 5 4 3 3 3 4" xfId="39285"/>
    <cellStyle name="Percent 4 5 4 3 3 4" xfId="39286"/>
    <cellStyle name="Percent 4 5 4 3 3 5" xfId="39287"/>
    <cellStyle name="Percent 4 5 4 3 3 6" xfId="39288"/>
    <cellStyle name="Percent 4 5 4 3 4" xfId="39289"/>
    <cellStyle name="Percent 4 5 4 3 4 2" xfId="39290"/>
    <cellStyle name="Percent 4 5 4 3 4 3" xfId="39291"/>
    <cellStyle name="Percent 4 5 4 3 4 4" xfId="39292"/>
    <cellStyle name="Percent 4 5 4 3 5" xfId="39293"/>
    <cellStyle name="Percent 4 5 4 3 5 2" xfId="39294"/>
    <cellStyle name="Percent 4 5 4 3 5 3" xfId="39295"/>
    <cellStyle name="Percent 4 5 4 3 5 4" xfId="39296"/>
    <cellStyle name="Percent 4 5 4 3 6" xfId="39297"/>
    <cellStyle name="Percent 4 5 4 3 7" xfId="39298"/>
    <cellStyle name="Percent 4 5 4 3 8" xfId="39299"/>
    <cellStyle name="Percent 4 5 4 4" xfId="39300"/>
    <cellStyle name="Percent 4 5 4 4 2" xfId="39301"/>
    <cellStyle name="Percent 4 5 4 4 2 2" xfId="39302"/>
    <cellStyle name="Percent 4 5 4 4 2 3" xfId="39303"/>
    <cellStyle name="Percent 4 5 4 4 2 4" xfId="39304"/>
    <cellStyle name="Percent 4 5 4 4 3" xfId="39305"/>
    <cellStyle name="Percent 4 5 4 4 3 2" xfId="39306"/>
    <cellStyle name="Percent 4 5 4 4 3 3" xfId="39307"/>
    <cellStyle name="Percent 4 5 4 4 3 4" xfId="39308"/>
    <cellStyle name="Percent 4 5 4 4 4" xfId="39309"/>
    <cellStyle name="Percent 4 5 4 4 5" xfId="39310"/>
    <cellStyle name="Percent 4 5 4 4 6" xfId="39311"/>
    <cellStyle name="Percent 4 5 4 5" xfId="39312"/>
    <cellStyle name="Percent 4 5 4 5 2" xfId="39313"/>
    <cellStyle name="Percent 4 5 4 5 2 2" xfId="39314"/>
    <cellStyle name="Percent 4 5 4 5 2 3" xfId="39315"/>
    <cellStyle name="Percent 4 5 4 5 2 4" xfId="39316"/>
    <cellStyle name="Percent 4 5 4 5 3" xfId="39317"/>
    <cellStyle name="Percent 4 5 4 5 3 2" xfId="39318"/>
    <cellStyle name="Percent 4 5 4 5 3 3" xfId="39319"/>
    <cellStyle name="Percent 4 5 4 5 3 4" xfId="39320"/>
    <cellStyle name="Percent 4 5 4 5 4" xfId="39321"/>
    <cellStyle name="Percent 4 5 4 5 5" xfId="39322"/>
    <cellStyle name="Percent 4 5 4 5 6" xfId="39323"/>
    <cellStyle name="Percent 4 5 4 6" xfId="39324"/>
    <cellStyle name="Percent 4 5 4 6 2" xfId="39325"/>
    <cellStyle name="Percent 4 5 4 6 3" xfId="39326"/>
    <cellStyle name="Percent 4 5 4 6 4" xfId="39327"/>
    <cellStyle name="Percent 4 5 4 7" xfId="39328"/>
    <cellStyle name="Percent 4 5 4 7 2" xfId="39329"/>
    <cellStyle name="Percent 4 5 4 7 3" xfId="39330"/>
    <cellStyle name="Percent 4 5 4 7 4" xfId="39331"/>
    <cellStyle name="Percent 4 5 4 8" xfId="39332"/>
    <cellStyle name="Percent 4 5 4 9" xfId="39333"/>
    <cellStyle name="Percent 4 5 5" xfId="39334"/>
    <cellStyle name="Percent 4 5 5 2" xfId="39335"/>
    <cellStyle name="Percent 4 5 5 2 2" xfId="39336"/>
    <cellStyle name="Percent 4 5 5 2 2 2" xfId="39337"/>
    <cellStyle name="Percent 4 5 5 2 2 3" xfId="39338"/>
    <cellStyle name="Percent 4 5 5 2 2 4" xfId="39339"/>
    <cellStyle name="Percent 4 5 5 2 3" xfId="39340"/>
    <cellStyle name="Percent 4 5 5 2 3 2" xfId="39341"/>
    <cellStyle name="Percent 4 5 5 2 3 3" xfId="39342"/>
    <cellStyle name="Percent 4 5 5 2 3 4" xfId="39343"/>
    <cellStyle name="Percent 4 5 5 2 4" xfId="39344"/>
    <cellStyle name="Percent 4 5 5 2 5" xfId="39345"/>
    <cellStyle name="Percent 4 5 5 2 6" xfId="39346"/>
    <cellStyle name="Percent 4 5 5 3" xfId="39347"/>
    <cellStyle name="Percent 4 5 5 3 2" xfId="39348"/>
    <cellStyle name="Percent 4 5 5 3 2 2" xfId="39349"/>
    <cellStyle name="Percent 4 5 5 3 2 3" xfId="39350"/>
    <cellStyle name="Percent 4 5 5 3 2 4" xfId="39351"/>
    <cellStyle name="Percent 4 5 5 3 3" xfId="39352"/>
    <cellStyle name="Percent 4 5 5 3 3 2" xfId="39353"/>
    <cellStyle name="Percent 4 5 5 3 3 3" xfId="39354"/>
    <cellStyle name="Percent 4 5 5 3 3 4" xfId="39355"/>
    <cellStyle name="Percent 4 5 5 3 4" xfId="39356"/>
    <cellStyle name="Percent 4 5 5 3 5" xfId="39357"/>
    <cellStyle name="Percent 4 5 5 3 6" xfId="39358"/>
    <cellStyle name="Percent 4 5 5 4" xfId="39359"/>
    <cellStyle name="Percent 4 5 5 4 2" xfId="39360"/>
    <cellStyle name="Percent 4 5 5 4 3" xfId="39361"/>
    <cellStyle name="Percent 4 5 5 4 4" xfId="39362"/>
    <cellStyle name="Percent 4 5 5 5" xfId="39363"/>
    <cellStyle name="Percent 4 5 5 5 2" xfId="39364"/>
    <cellStyle name="Percent 4 5 5 5 3" xfId="39365"/>
    <cellStyle name="Percent 4 5 5 5 4" xfId="39366"/>
    <cellStyle name="Percent 4 5 5 6" xfId="39367"/>
    <cellStyle name="Percent 4 5 5 7" xfId="39368"/>
    <cellStyle name="Percent 4 5 5 8" xfId="39369"/>
    <cellStyle name="Percent 4 5 6" xfId="39370"/>
    <cellStyle name="Percent 4 5 6 2" xfId="39371"/>
    <cellStyle name="Percent 4 5 6 2 2" xfId="39372"/>
    <cellStyle name="Percent 4 5 6 2 2 2" xfId="39373"/>
    <cellStyle name="Percent 4 5 6 2 2 3" xfId="39374"/>
    <cellStyle name="Percent 4 5 6 2 2 4" xfId="39375"/>
    <cellStyle name="Percent 4 5 6 2 3" xfId="39376"/>
    <cellStyle name="Percent 4 5 6 2 3 2" xfId="39377"/>
    <cellStyle name="Percent 4 5 6 2 3 3" xfId="39378"/>
    <cellStyle name="Percent 4 5 6 2 3 4" xfId="39379"/>
    <cellStyle name="Percent 4 5 6 2 4" xfId="39380"/>
    <cellStyle name="Percent 4 5 6 2 5" xfId="39381"/>
    <cellStyle name="Percent 4 5 6 2 6" xfId="39382"/>
    <cellStyle name="Percent 4 5 6 3" xfId="39383"/>
    <cellStyle name="Percent 4 5 6 3 2" xfId="39384"/>
    <cellStyle name="Percent 4 5 6 3 2 2" xfId="39385"/>
    <cellStyle name="Percent 4 5 6 3 2 3" xfId="39386"/>
    <cellStyle name="Percent 4 5 6 3 2 4" xfId="39387"/>
    <cellStyle name="Percent 4 5 6 3 3" xfId="39388"/>
    <cellStyle name="Percent 4 5 6 3 3 2" xfId="39389"/>
    <cellStyle name="Percent 4 5 6 3 3 3" xfId="39390"/>
    <cellStyle name="Percent 4 5 6 3 3 4" xfId="39391"/>
    <cellStyle name="Percent 4 5 6 3 4" xfId="39392"/>
    <cellStyle name="Percent 4 5 6 3 5" xfId="39393"/>
    <cellStyle name="Percent 4 5 6 3 6" xfId="39394"/>
    <cellStyle name="Percent 4 5 6 4" xfId="39395"/>
    <cellStyle name="Percent 4 5 6 4 2" xfId="39396"/>
    <cellStyle name="Percent 4 5 6 4 3" xfId="39397"/>
    <cellStyle name="Percent 4 5 6 4 4" xfId="39398"/>
    <cellStyle name="Percent 4 5 6 5" xfId="39399"/>
    <cellStyle name="Percent 4 5 6 5 2" xfId="39400"/>
    <cellStyle name="Percent 4 5 6 5 3" xfId="39401"/>
    <cellStyle name="Percent 4 5 6 5 4" xfId="39402"/>
    <cellStyle name="Percent 4 5 6 6" xfId="39403"/>
    <cellStyle name="Percent 4 5 6 7" xfId="39404"/>
    <cellStyle name="Percent 4 5 6 8" xfId="39405"/>
    <cellStyle name="Percent 4 5 7" xfId="39406"/>
    <cellStyle name="Percent 4 5 7 2" xfId="39407"/>
    <cellStyle name="Percent 4 5 7 2 2" xfId="39408"/>
    <cellStyle name="Percent 4 5 7 2 2 2" xfId="39409"/>
    <cellStyle name="Percent 4 5 7 2 2 3" xfId="39410"/>
    <cellStyle name="Percent 4 5 7 2 2 4" xfId="39411"/>
    <cellStyle name="Percent 4 5 7 2 3" xfId="39412"/>
    <cellStyle name="Percent 4 5 7 2 3 2" xfId="39413"/>
    <cellStyle name="Percent 4 5 7 2 3 3" xfId="39414"/>
    <cellStyle name="Percent 4 5 7 2 3 4" xfId="39415"/>
    <cellStyle name="Percent 4 5 7 2 4" xfId="39416"/>
    <cellStyle name="Percent 4 5 7 2 5" xfId="39417"/>
    <cellStyle name="Percent 4 5 7 2 6" xfId="39418"/>
    <cellStyle name="Percent 4 5 7 3" xfId="39419"/>
    <cellStyle name="Percent 4 5 7 3 2" xfId="39420"/>
    <cellStyle name="Percent 4 5 7 3 2 2" xfId="39421"/>
    <cellStyle name="Percent 4 5 7 3 2 3" xfId="39422"/>
    <cellStyle name="Percent 4 5 7 3 2 4" xfId="39423"/>
    <cellStyle name="Percent 4 5 7 3 3" xfId="39424"/>
    <cellStyle name="Percent 4 5 7 3 3 2" xfId="39425"/>
    <cellStyle name="Percent 4 5 7 3 3 3" xfId="39426"/>
    <cellStyle name="Percent 4 5 7 3 3 4" xfId="39427"/>
    <cellStyle name="Percent 4 5 7 3 4" xfId="39428"/>
    <cellStyle name="Percent 4 5 7 3 5" xfId="39429"/>
    <cellStyle name="Percent 4 5 7 3 6" xfId="39430"/>
    <cellStyle name="Percent 4 5 7 4" xfId="39431"/>
    <cellStyle name="Percent 4 5 7 4 2" xfId="39432"/>
    <cellStyle name="Percent 4 5 7 4 3" xfId="39433"/>
    <cellStyle name="Percent 4 5 7 4 4" xfId="39434"/>
    <cellStyle name="Percent 4 5 7 5" xfId="39435"/>
    <cellStyle name="Percent 4 5 7 5 2" xfId="39436"/>
    <cellStyle name="Percent 4 5 7 5 3" xfId="39437"/>
    <cellStyle name="Percent 4 5 7 5 4" xfId="39438"/>
    <cellStyle name="Percent 4 5 7 6" xfId="39439"/>
    <cellStyle name="Percent 4 5 7 7" xfId="39440"/>
    <cellStyle name="Percent 4 5 7 8" xfId="39441"/>
    <cellStyle name="Percent 4 5 8" xfId="39442"/>
    <cellStyle name="Percent 4 5 8 2" xfId="39443"/>
    <cellStyle name="Percent 4 5 8 2 2" xfId="39444"/>
    <cellStyle name="Percent 4 5 8 2 3" xfId="39445"/>
    <cellStyle name="Percent 4 5 8 2 4" xfId="39446"/>
    <cellStyle name="Percent 4 5 8 3" xfId="39447"/>
    <cellStyle name="Percent 4 5 8 3 2" xfId="39448"/>
    <cellStyle name="Percent 4 5 8 3 3" xfId="39449"/>
    <cellStyle name="Percent 4 5 8 3 4" xfId="39450"/>
    <cellStyle name="Percent 4 5 8 4" xfId="39451"/>
    <cellStyle name="Percent 4 5 8 5" xfId="39452"/>
    <cellStyle name="Percent 4 5 8 6" xfId="39453"/>
    <cellStyle name="Percent 4 5 9" xfId="39454"/>
    <cellStyle name="Percent 4 5 9 2" xfId="39455"/>
    <cellStyle name="Percent 4 5 9 2 2" xfId="39456"/>
    <cellStyle name="Percent 4 5 9 2 3" xfId="39457"/>
    <cellStyle name="Percent 4 5 9 2 4" xfId="39458"/>
    <cellStyle name="Percent 4 5 9 3" xfId="39459"/>
    <cellStyle name="Percent 4 5 9 3 2" xfId="39460"/>
    <cellStyle name="Percent 4 5 9 3 3" xfId="39461"/>
    <cellStyle name="Percent 4 5 9 3 4" xfId="39462"/>
    <cellStyle name="Percent 4 5 9 4" xfId="39463"/>
    <cellStyle name="Percent 4 5 9 5" xfId="39464"/>
    <cellStyle name="Percent 4 5 9 6" xfId="39465"/>
    <cellStyle name="Percent 4 6" xfId="39466"/>
    <cellStyle name="Percent 4 6 10" xfId="39467"/>
    <cellStyle name="Percent 4 6 10 2" xfId="39468"/>
    <cellStyle name="Percent 4 6 10 3" xfId="39469"/>
    <cellStyle name="Percent 4 6 10 4" xfId="39470"/>
    <cellStyle name="Percent 4 6 11" xfId="39471"/>
    <cellStyle name="Percent 4 6 11 2" xfId="39472"/>
    <cellStyle name="Percent 4 6 11 3" xfId="39473"/>
    <cellStyle name="Percent 4 6 11 4" xfId="39474"/>
    <cellStyle name="Percent 4 6 12" xfId="39475"/>
    <cellStyle name="Percent 4 6 12 2" xfId="39476"/>
    <cellStyle name="Percent 4 6 12 3" xfId="39477"/>
    <cellStyle name="Percent 4 6 12 4" xfId="39478"/>
    <cellStyle name="Percent 4 6 13" xfId="39479"/>
    <cellStyle name="Percent 4 6 14" xfId="39480"/>
    <cellStyle name="Percent 4 6 15" xfId="39481"/>
    <cellStyle name="Percent 4 6 16" xfId="39482"/>
    <cellStyle name="Percent 4 6 17" xfId="39483"/>
    <cellStyle name="Percent 4 6 2" xfId="39484"/>
    <cellStyle name="Percent 4 6 2 10" xfId="39485"/>
    <cellStyle name="Percent 4 6 2 10 2" xfId="39486"/>
    <cellStyle name="Percent 4 6 2 10 3" xfId="39487"/>
    <cellStyle name="Percent 4 6 2 10 4" xfId="39488"/>
    <cellStyle name="Percent 4 6 2 11" xfId="39489"/>
    <cellStyle name="Percent 4 6 2 12" xfId="39490"/>
    <cellStyle name="Percent 4 6 2 13" xfId="39491"/>
    <cellStyle name="Percent 4 6 2 2" xfId="39492"/>
    <cellStyle name="Percent 4 6 2 2 10" xfId="39493"/>
    <cellStyle name="Percent 4 6 2 2 11" xfId="39494"/>
    <cellStyle name="Percent 4 6 2 2 12" xfId="39495"/>
    <cellStyle name="Percent 4 6 2 2 2" xfId="39496"/>
    <cellStyle name="Percent 4 6 2 2 2 10" xfId="39497"/>
    <cellStyle name="Percent 4 6 2 2 2 2" xfId="39498"/>
    <cellStyle name="Percent 4 6 2 2 2 2 2" xfId="39499"/>
    <cellStyle name="Percent 4 6 2 2 2 2 2 2" xfId="39500"/>
    <cellStyle name="Percent 4 6 2 2 2 2 2 2 2" xfId="39501"/>
    <cellStyle name="Percent 4 6 2 2 2 2 2 2 3" xfId="39502"/>
    <cellStyle name="Percent 4 6 2 2 2 2 2 2 4" xfId="39503"/>
    <cellStyle name="Percent 4 6 2 2 2 2 2 3" xfId="39504"/>
    <cellStyle name="Percent 4 6 2 2 2 2 2 3 2" xfId="39505"/>
    <cellStyle name="Percent 4 6 2 2 2 2 2 3 3" xfId="39506"/>
    <cellStyle name="Percent 4 6 2 2 2 2 2 3 4" xfId="39507"/>
    <cellStyle name="Percent 4 6 2 2 2 2 2 4" xfId="39508"/>
    <cellStyle name="Percent 4 6 2 2 2 2 2 5" xfId="39509"/>
    <cellStyle name="Percent 4 6 2 2 2 2 2 6" xfId="39510"/>
    <cellStyle name="Percent 4 6 2 2 2 2 3" xfId="39511"/>
    <cellStyle name="Percent 4 6 2 2 2 2 3 2" xfId="39512"/>
    <cellStyle name="Percent 4 6 2 2 2 2 3 2 2" xfId="39513"/>
    <cellStyle name="Percent 4 6 2 2 2 2 3 2 3" xfId="39514"/>
    <cellStyle name="Percent 4 6 2 2 2 2 3 2 4" xfId="39515"/>
    <cellStyle name="Percent 4 6 2 2 2 2 3 3" xfId="39516"/>
    <cellStyle name="Percent 4 6 2 2 2 2 3 3 2" xfId="39517"/>
    <cellStyle name="Percent 4 6 2 2 2 2 3 3 3" xfId="39518"/>
    <cellStyle name="Percent 4 6 2 2 2 2 3 3 4" xfId="39519"/>
    <cellStyle name="Percent 4 6 2 2 2 2 3 4" xfId="39520"/>
    <cellStyle name="Percent 4 6 2 2 2 2 3 5" xfId="39521"/>
    <cellStyle name="Percent 4 6 2 2 2 2 3 6" xfId="39522"/>
    <cellStyle name="Percent 4 6 2 2 2 2 4" xfId="39523"/>
    <cellStyle name="Percent 4 6 2 2 2 2 4 2" xfId="39524"/>
    <cellStyle name="Percent 4 6 2 2 2 2 4 3" xfId="39525"/>
    <cellStyle name="Percent 4 6 2 2 2 2 4 4" xfId="39526"/>
    <cellStyle name="Percent 4 6 2 2 2 2 5" xfId="39527"/>
    <cellStyle name="Percent 4 6 2 2 2 2 5 2" xfId="39528"/>
    <cellStyle name="Percent 4 6 2 2 2 2 5 3" xfId="39529"/>
    <cellStyle name="Percent 4 6 2 2 2 2 5 4" xfId="39530"/>
    <cellStyle name="Percent 4 6 2 2 2 2 6" xfId="39531"/>
    <cellStyle name="Percent 4 6 2 2 2 2 7" xfId="39532"/>
    <cellStyle name="Percent 4 6 2 2 2 2 8" xfId="39533"/>
    <cellStyle name="Percent 4 6 2 2 2 3" xfId="39534"/>
    <cellStyle name="Percent 4 6 2 2 2 3 2" xfId="39535"/>
    <cellStyle name="Percent 4 6 2 2 2 3 2 2" xfId="39536"/>
    <cellStyle name="Percent 4 6 2 2 2 3 2 2 2" xfId="39537"/>
    <cellStyle name="Percent 4 6 2 2 2 3 2 2 3" xfId="39538"/>
    <cellStyle name="Percent 4 6 2 2 2 3 2 2 4" xfId="39539"/>
    <cellStyle name="Percent 4 6 2 2 2 3 2 3" xfId="39540"/>
    <cellStyle name="Percent 4 6 2 2 2 3 2 3 2" xfId="39541"/>
    <cellStyle name="Percent 4 6 2 2 2 3 2 3 3" xfId="39542"/>
    <cellStyle name="Percent 4 6 2 2 2 3 2 3 4" xfId="39543"/>
    <cellStyle name="Percent 4 6 2 2 2 3 2 4" xfId="39544"/>
    <cellStyle name="Percent 4 6 2 2 2 3 2 5" xfId="39545"/>
    <cellStyle name="Percent 4 6 2 2 2 3 2 6" xfId="39546"/>
    <cellStyle name="Percent 4 6 2 2 2 3 3" xfId="39547"/>
    <cellStyle name="Percent 4 6 2 2 2 3 3 2" xfId="39548"/>
    <cellStyle name="Percent 4 6 2 2 2 3 3 2 2" xfId="39549"/>
    <cellStyle name="Percent 4 6 2 2 2 3 3 2 3" xfId="39550"/>
    <cellStyle name="Percent 4 6 2 2 2 3 3 2 4" xfId="39551"/>
    <cellStyle name="Percent 4 6 2 2 2 3 3 3" xfId="39552"/>
    <cellStyle name="Percent 4 6 2 2 2 3 3 3 2" xfId="39553"/>
    <cellStyle name="Percent 4 6 2 2 2 3 3 3 3" xfId="39554"/>
    <cellStyle name="Percent 4 6 2 2 2 3 3 3 4" xfId="39555"/>
    <cellStyle name="Percent 4 6 2 2 2 3 3 4" xfId="39556"/>
    <cellStyle name="Percent 4 6 2 2 2 3 3 5" xfId="39557"/>
    <cellStyle name="Percent 4 6 2 2 2 3 3 6" xfId="39558"/>
    <cellStyle name="Percent 4 6 2 2 2 3 4" xfId="39559"/>
    <cellStyle name="Percent 4 6 2 2 2 3 4 2" xfId="39560"/>
    <cellStyle name="Percent 4 6 2 2 2 3 4 3" xfId="39561"/>
    <cellStyle name="Percent 4 6 2 2 2 3 4 4" xfId="39562"/>
    <cellStyle name="Percent 4 6 2 2 2 3 5" xfId="39563"/>
    <cellStyle name="Percent 4 6 2 2 2 3 5 2" xfId="39564"/>
    <cellStyle name="Percent 4 6 2 2 2 3 5 3" xfId="39565"/>
    <cellStyle name="Percent 4 6 2 2 2 3 5 4" xfId="39566"/>
    <cellStyle name="Percent 4 6 2 2 2 3 6" xfId="39567"/>
    <cellStyle name="Percent 4 6 2 2 2 3 7" xfId="39568"/>
    <cellStyle name="Percent 4 6 2 2 2 3 8" xfId="39569"/>
    <cellStyle name="Percent 4 6 2 2 2 4" xfId="39570"/>
    <cellStyle name="Percent 4 6 2 2 2 4 2" xfId="39571"/>
    <cellStyle name="Percent 4 6 2 2 2 4 2 2" xfId="39572"/>
    <cellStyle name="Percent 4 6 2 2 2 4 2 3" xfId="39573"/>
    <cellStyle name="Percent 4 6 2 2 2 4 2 4" xfId="39574"/>
    <cellStyle name="Percent 4 6 2 2 2 4 3" xfId="39575"/>
    <cellStyle name="Percent 4 6 2 2 2 4 3 2" xfId="39576"/>
    <cellStyle name="Percent 4 6 2 2 2 4 3 3" xfId="39577"/>
    <cellStyle name="Percent 4 6 2 2 2 4 3 4" xfId="39578"/>
    <cellStyle name="Percent 4 6 2 2 2 4 4" xfId="39579"/>
    <cellStyle name="Percent 4 6 2 2 2 4 5" xfId="39580"/>
    <cellStyle name="Percent 4 6 2 2 2 4 6" xfId="39581"/>
    <cellStyle name="Percent 4 6 2 2 2 5" xfId="39582"/>
    <cellStyle name="Percent 4 6 2 2 2 5 2" xfId="39583"/>
    <cellStyle name="Percent 4 6 2 2 2 5 2 2" xfId="39584"/>
    <cellStyle name="Percent 4 6 2 2 2 5 2 3" xfId="39585"/>
    <cellStyle name="Percent 4 6 2 2 2 5 2 4" xfId="39586"/>
    <cellStyle name="Percent 4 6 2 2 2 5 3" xfId="39587"/>
    <cellStyle name="Percent 4 6 2 2 2 5 3 2" xfId="39588"/>
    <cellStyle name="Percent 4 6 2 2 2 5 3 3" xfId="39589"/>
    <cellStyle name="Percent 4 6 2 2 2 5 3 4" xfId="39590"/>
    <cellStyle name="Percent 4 6 2 2 2 5 4" xfId="39591"/>
    <cellStyle name="Percent 4 6 2 2 2 5 5" xfId="39592"/>
    <cellStyle name="Percent 4 6 2 2 2 5 6" xfId="39593"/>
    <cellStyle name="Percent 4 6 2 2 2 6" xfId="39594"/>
    <cellStyle name="Percent 4 6 2 2 2 6 2" xfId="39595"/>
    <cellStyle name="Percent 4 6 2 2 2 6 3" xfId="39596"/>
    <cellStyle name="Percent 4 6 2 2 2 6 4" xfId="39597"/>
    <cellStyle name="Percent 4 6 2 2 2 7" xfId="39598"/>
    <cellStyle name="Percent 4 6 2 2 2 7 2" xfId="39599"/>
    <cellStyle name="Percent 4 6 2 2 2 7 3" xfId="39600"/>
    <cellStyle name="Percent 4 6 2 2 2 7 4" xfId="39601"/>
    <cellStyle name="Percent 4 6 2 2 2 8" xfId="39602"/>
    <cellStyle name="Percent 4 6 2 2 2 9" xfId="39603"/>
    <cellStyle name="Percent 4 6 2 2 3" xfId="39604"/>
    <cellStyle name="Percent 4 6 2 2 3 2" xfId="39605"/>
    <cellStyle name="Percent 4 6 2 2 3 2 2" xfId="39606"/>
    <cellStyle name="Percent 4 6 2 2 3 2 2 2" xfId="39607"/>
    <cellStyle name="Percent 4 6 2 2 3 2 2 3" xfId="39608"/>
    <cellStyle name="Percent 4 6 2 2 3 2 2 4" xfId="39609"/>
    <cellStyle name="Percent 4 6 2 2 3 2 3" xfId="39610"/>
    <cellStyle name="Percent 4 6 2 2 3 2 3 2" xfId="39611"/>
    <cellStyle name="Percent 4 6 2 2 3 2 3 3" xfId="39612"/>
    <cellStyle name="Percent 4 6 2 2 3 2 3 4" xfId="39613"/>
    <cellStyle name="Percent 4 6 2 2 3 2 4" xfId="39614"/>
    <cellStyle name="Percent 4 6 2 2 3 2 5" xfId="39615"/>
    <cellStyle name="Percent 4 6 2 2 3 2 6" xfId="39616"/>
    <cellStyle name="Percent 4 6 2 2 3 3" xfId="39617"/>
    <cellStyle name="Percent 4 6 2 2 3 3 2" xfId="39618"/>
    <cellStyle name="Percent 4 6 2 2 3 3 2 2" xfId="39619"/>
    <cellStyle name="Percent 4 6 2 2 3 3 2 3" xfId="39620"/>
    <cellStyle name="Percent 4 6 2 2 3 3 2 4" xfId="39621"/>
    <cellStyle name="Percent 4 6 2 2 3 3 3" xfId="39622"/>
    <cellStyle name="Percent 4 6 2 2 3 3 3 2" xfId="39623"/>
    <cellStyle name="Percent 4 6 2 2 3 3 3 3" xfId="39624"/>
    <cellStyle name="Percent 4 6 2 2 3 3 3 4" xfId="39625"/>
    <cellStyle name="Percent 4 6 2 2 3 3 4" xfId="39626"/>
    <cellStyle name="Percent 4 6 2 2 3 3 5" xfId="39627"/>
    <cellStyle name="Percent 4 6 2 2 3 3 6" xfId="39628"/>
    <cellStyle name="Percent 4 6 2 2 3 4" xfId="39629"/>
    <cellStyle name="Percent 4 6 2 2 3 4 2" xfId="39630"/>
    <cellStyle name="Percent 4 6 2 2 3 4 3" xfId="39631"/>
    <cellStyle name="Percent 4 6 2 2 3 4 4" xfId="39632"/>
    <cellStyle name="Percent 4 6 2 2 3 5" xfId="39633"/>
    <cellStyle name="Percent 4 6 2 2 3 5 2" xfId="39634"/>
    <cellStyle name="Percent 4 6 2 2 3 5 3" xfId="39635"/>
    <cellStyle name="Percent 4 6 2 2 3 5 4" xfId="39636"/>
    <cellStyle name="Percent 4 6 2 2 3 6" xfId="39637"/>
    <cellStyle name="Percent 4 6 2 2 3 7" xfId="39638"/>
    <cellStyle name="Percent 4 6 2 2 3 8" xfId="39639"/>
    <cellStyle name="Percent 4 6 2 2 4" xfId="39640"/>
    <cellStyle name="Percent 4 6 2 2 4 2" xfId="39641"/>
    <cellStyle name="Percent 4 6 2 2 4 2 2" xfId="39642"/>
    <cellStyle name="Percent 4 6 2 2 4 2 2 2" xfId="39643"/>
    <cellStyle name="Percent 4 6 2 2 4 2 2 3" xfId="39644"/>
    <cellStyle name="Percent 4 6 2 2 4 2 2 4" xfId="39645"/>
    <cellStyle name="Percent 4 6 2 2 4 2 3" xfId="39646"/>
    <cellStyle name="Percent 4 6 2 2 4 2 3 2" xfId="39647"/>
    <cellStyle name="Percent 4 6 2 2 4 2 3 3" xfId="39648"/>
    <cellStyle name="Percent 4 6 2 2 4 2 3 4" xfId="39649"/>
    <cellStyle name="Percent 4 6 2 2 4 2 4" xfId="39650"/>
    <cellStyle name="Percent 4 6 2 2 4 2 5" xfId="39651"/>
    <cellStyle name="Percent 4 6 2 2 4 2 6" xfId="39652"/>
    <cellStyle name="Percent 4 6 2 2 4 3" xfId="39653"/>
    <cellStyle name="Percent 4 6 2 2 4 3 2" xfId="39654"/>
    <cellStyle name="Percent 4 6 2 2 4 3 2 2" xfId="39655"/>
    <cellStyle name="Percent 4 6 2 2 4 3 2 3" xfId="39656"/>
    <cellStyle name="Percent 4 6 2 2 4 3 2 4" xfId="39657"/>
    <cellStyle name="Percent 4 6 2 2 4 3 3" xfId="39658"/>
    <cellStyle name="Percent 4 6 2 2 4 3 3 2" xfId="39659"/>
    <cellStyle name="Percent 4 6 2 2 4 3 3 3" xfId="39660"/>
    <cellStyle name="Percent 4 6 2 2 4 3 3 4" xfId="39661"/>
    <cellStyle name="Percent 4 6 2 2 4 3 4" xfId="39662"/>
    <cellStyle name="Percent 4 6 2 2 4 3 5" xfId="39663"/>
    <cellStyle name="Percent 4 6 2 2 4 3 6" xfId="39664"/>
    <cellStyle name="Percent 4 6 2 2 4 4" xfId="39665"/>
    <cellStyle name="Percent 4 6 2 2 4 4 2" xfId="39666"/>
    <cellStyle name="Percent 4 6 2 2 4 4 3" xfId="39667"/>
    <cellStyle name="Percent 4 6 2 2 4 4 4" xfId="39668"/>
    <cellStyle name="Percent 4 6 2 2 4 5" xfId="39669"/>
    <cellStyle name="Percent 4 6 2 2 4 5 2" xfId="39670"/>
    <cellStyle name="Percent 4 6 2 2 4 5 3" xfId="39671"/>
    <cellStyle name="Percent 4 6 2 2 4 5 4" xfId="39672"/>
    <cellStyle name="Percent 4 6 2 2 4 6" xfId="39673"/>
    <cellStyle name="Percent 4 6 2 2 4 7" xfId="39674"/>
    <cellStyle name="Percent 4 6 2 2 4 8" xfId="39675"/>
    <cellStyle name="Percent 4 6 2 2 5" xfId="39676"/>
    <cellStyle name="Percent 4 6 2 2 5 2" xfId="39677"/>
    <cellStyle name="Percent 4 6 2 2 5 2 2" xfId="39678"/>
    <cellStyle name="Percent 4 6 2 2 5 2 2 2" xfId="39679"/>
    <cellStyle name="Percent 4 6 2 2 5 2 2 3" xfId="39680"/>
    <cellStyle name="Percent 4 6 2 2 5 2 2 4" xfId="39681"/>
    <cellStyle name="Percent 4 6 2 2 5 2 3" xfId="39682"/>
    <cellStyle name="Percent 4 6 2 2 5 2 3 2" xfId="39683"/>
    <cellStyle name="Percent 4 6 2 2 5 2 3 3" xfId="39684"/>
    <cellStyle name="Percent 4 6 2 2 5 2 3 4" xfId="39685"/>
    <cellStyle name="Percent 4 6 2 2 5 2 4" xfId="39686"/>
    <cellStyle name="Percent 4 6 2 2 5 2 5" xfId="39687"/>
    <cellStyle name="Percent 4 6 2 2 5 2 6" xfId="39688"/>
    <cellStyle name="Percent 4 6 2 2 5 3" xfId="39689"/>
    <cellStyle name="Percent 4 6 2 2 5 3 2" xfId="39690"/>
    <cellStyle name="Percent 4 6 2 2 5 3 2 2" xfId="39691"/>
    <cellStyle name="Percent 4 6 2 2 5 3 2 3" xfId="39692"/>
    <cellStyle name="Percent 4 6 2 2 5 3 2 4" xfId="39693"/>
    <cellStyle name="Percent 4 6 2 2 5 3 3" xfId="39694"/>
    <cellStyle name="Percent 4 6 2 2 5 3 3 2" xfId="39695"/>
    <cellStyle name="Percent 4 6 2 2 5 3 3 3" xfId="39696"/>
    <cellStyle name="Percent 4 6 2 2 5 3 3 4" xfId="39697"/>
    <cellStyle name="Percent 4 6 2 2 5 3 4" xfId="39698"/>
    <cellStyle name="Percent 4 6 2 2 5 3 5" xfId="39699"/>
    <cellStyle name="Percent 4 6 2 2 5 3 6" xfId="39700"/>
    <cellStyle name="Percent 4 6 2 2 5 4" xfId="39701"/>
    <cellStyle name="Percent 4 6 2 2 5 4 2" xfId="39702"/>
    <cellStyle name="Percent 4 6 2 2 5 4 3" xfId="39703"/>
    <cellStyle name="Percent 4 6 2 2 5 4 4" xfId="39704"/>
    <cellStyle name="Percent 4 6 2 2 5 5" xfId="39705"/>
    <cellStyle name="Percent 4 6 2 2 5 5 2" xfId="39706"/>
    <cellStyle name="Percent 4 6 2 2 5 5 3" xfId="39707"/>
    <cellStyle name="Percent 4 6 2 2 5 5 4" xfId="39708"/>
    <cellStyle name="Percent 4 6 2 2 5 6" xfId="39709"/>
    <cellStyle name="Percent 4 6 2 2 5 7" xfId="39710"/>
    <cellStyle name="Percent 4 6 2 2 5 8" xfId="39711"/>
    <cellStyle name="Percent 4 6 2 2 6" xfId="39712"/>
    <cellStyle name="Percent 4 6 2 2 6 2" xfId="39713"/>
    <cellStyle name="Percent 4 6 2 2 6 2 2" xfId="39714"/>
    <cellStyle name="Percent 4 6 2 2 6 2 3" xfId="39715"/>
    <cellStyle name="Percent 4 6 2 2 6 2 4" xfId="39716"/>
    <cellStyle name="Percent 4 6 2 2 6 3" xfId="39717"/>
    <cellStyle name="Percent 4 6 2 2 6 3 2" xfId="39718"/>
    <cellStyle name="Percent 4 6 2 2 6 3 3" xfId="39719"/>
    <cellStyle name="Percent 4 6 2 2 6 3 4" xfId="39720"/>
    <cellStyle name="Percent 4 6 2 2 6 4" xfId="39721"/>
    <cellStyle name="Percent 4 6 2 2 6 5" xfId="39722"/>
    <cellStyle name="Percent 4 6 2 2 6 6" xfId="39723"/>
    <cellStyle name="Percent 4 6 2 2 7" xfId="39724"/>
    <cellStyle name="Percent 4 6 2 2 7 2" xfId="39725"/>
    <cellStyle name="Percent 4 6 2 2 7 2 2" xfId="39726"/>
    <cellStyle name="Percent 4 6 2 2 7 2 3" xfId="39727"/>
    <cellStyle name="Percent 4 6 2 2 7 2 4" xfId="39728"/>
    <cellStyle name="Percent 4 6 2 2 7 3" xfId="39729"/>
    <cellStyle name="Percent 4 6 2 2 7 3 2" xfId="39730"/>
    <cellStyle name="Percent 4 6 2 2 7 3 3" xfId="39731"/>
    <cellStyle name="Percent 4 6 2 2 7 3 4" xfId="39732"/>
    <cellStyle name="Percent 4 6 2 2 7 4" xfId="39733"/>
    <cellStyle name="Percent 4 6 2 2 7 5" xfId="39734"/>
    <cellStyle name="Percent 4 6 2 2 7 6" xfId="39735"/>
    <cellStyle name="Percent 4 6 2 2 8" xfId="39736"/>
    <cellStyle name="Percent 4 6 2 2 8 2" xfId="39737"/>
    <cellStyle name="Percent 4 6 2 2 8 3" xfId="39738"/>
    <cellStyle name="Percent 4 6 2 2 8 4" xfId="39739"/>
    <cellStyle name="Percent 4 6 2 2 9" xfId="39740"/>
    <cellStyle name="Percent 4 6 2 2 9 2" xfId="39741"/>
    <cellStyle name="Percent 4 6 2 2 9 3" xfId="39742"/>
    <cellStyle name="Percent 4 6 2 2 9 4" xfId="39743"/>
    <cellStyle name="Percent 4 6 2 3" xfId="39744"/>
    <cellStyle name="Percent 4 6 2 3 10" xfId="39745"/>
    <cellStyle name="Percent 4 6 2 3 2" xfId="39746"/>
    <cellStyle name="Percent 4 6 2 3 2 2" xfId="39747"/>
    <cellStyle name="Percent 4 6 2 3 2 2 2" xfId="39748"/>
    <cellStyle name="Percent 4 6 2 3 2 2 2 2" xfId="39749"/>
    <cellStyle name="Percent 4 6 2 3 2 2 2 3" xfId="39750"/>
    <cellStyle name="Percent 4 6 2 3 2 2 2 4" xfId="39751"/>
    <cellStyle name="Percent 4 6 2 3 2 2 3" xfId="39752"/>
    <cellStyle name="Percent 4 6 2 3 2 2 3 2" xfId="39753"/>
    <cellStyle name="Percent 4 6 2 3 2 2 3 3" xfId="39754"/>
    <cellStyle name="Percent 4 6 2 3 2 2 3 4" xfId="39755"/>
    <cellStyle name="Percent 4 6 2 3 2 2 4" xfId="39756"/>
    <cellStyle name="Percent 4 6 2 3 2 2 5" xfId="39757"/>
    <cellStyle name="Percent 4 6 2 3 2 2 6" xfId="39758"/>
    <cellStyle name="Percent 4 6 2 3 2 3" xfId="39759"/>
    <cellStyle name="Percent 4 6 2 3 2 3 2" xfId="39760"/>
    <cellStyle name="Percent 4 6 2 3 2 3 2 2" xfId="39761"/>
    <cellStyle name="Percent 4 6 2 3 2 3 2 3" xfId="39762"/>
    <cellStyle name="Percent 4 6 2 3 2 3 2 4" xfId="39763"/>
    <cellStyle name="Percent 4 6 2 3 2 3 3" xfId="39764"/>
    <cellStyle name="Percent 4 6 2 3 2 3 3 2" xfId="39765"/>
    <cellStyle name="Percent 4 6 2 3 2 3 3 3" xfId="39766"/>
    <cellStyle name="Percent 4 6 2 3 2 3 3 4" xfId="39767"/>
    <cellStyle name="Percent 4 6 2 3 2 3 4" xfId="39768"/>
    <cellStyle name="Percent 4 6 2 3 2 3 5" xfId="39769"/>
    <cellStyle name="Percent 4 6 2 3 2 3 6" xfId="39770"/>
    <cellStyle name="Percent 4 6 2 3 2 4" xfId="39771"/>
    <cellStyle name="Percent 4 6 2 3 2 4 2" xfId="39772"/>
    <cellStyle name="Percent 4 6 2 3 2 4 3" xfId="39773"/>
    <cellStyle name="Percent 4 6 2 3 2 4 4" xfId="39774"/>
    <cellStyle name="Percent 4 6 2 3 2 5" xfId="39775"/>
    <cellStyle name="Percent 4 6 2 3 2 5 2" xfId="39776"/>
    <cellStyle name="Percent 4 6 2 3 2 5 3" xfId="39777"/>
    <cellStyle name="Percent 4 6 2 3 2 5 4" xfId="39778"/>
    <cellStyle name="Percent 4 6 2 3 2 6" xfId="39779"/>
    <cellStyle name="Percent 4 6 2 3 2 7" xfId="39780"/>
    <cellStyle name="Percent 4 6 2 3 2 8" xfId="39781"/>
    <cellStyle name="Percent 4 6 2 3 3" xfId="39782"/>
    <cellStyle name="Percent 4 6 2 3 3 2" xfId="39783"/>
    <cellStyle name="Percent 4 6 2 3 3 2 2" xfId="39784"/>
    <cellStyle name="Percent 4 6 2 3 3 2 2 2" xfId="39785"/>
    <cellStyle name="Percent 4 6 2 3 3 2 2 3" xfId="39786"/>
    <cellStyle name="Percent 4 6 2 3 3 2 2 4" xfId="39787"/>
    <cellStyle name="Percent 4 6 2 3 3 2 3" xfId="39788"/>
    <cellStyle name="Percent 4 6 2 3 3 2 3 2" xfId="39789"/>
    <cellStyle name="Percent 4 6 2 3 3 2 3 3" xfId="39790"/>
    <cellStyle name="Percent 4 6 2 3 3 2 3 4" xfId="39791"/>
    <cellStyle name="Percent 4 6 2 3 3 2 4" xfId="39792"/>
    <cellStyle name="Percent 4 6 2 3 3 2 5" xfId="39793"/>
    <cellStyle name="Percent 4 6 2 3 3 2 6" xfId="39794"/>
    <cellStyle name="Percent 4 6 2 3 3 3" xfId="39795"/>
    <cellStyle name="Percent 4 6 2 3 3 3 2" xfId="39796"/>
    <cellStyle name="Percent 4 6 2 3 3 3 2 2" xfId="39797"/>
    <cellStyle name="Percent 4 6 2 3 3 3 2 3" xfId="39798"/>
    <cellStyle name="Percent 4 6 2 3 3 3 2 4" xfId="39799"/>
    <cellStyle name="Percent 4 6 2 3 3 3 3" xfId="39800"/>
    <cellStyle name="Percent 4 6 2 3 3 3 3 2" xfId="39801"/>
    <cellStyle name="Percent 4 6 2 3 3 3 3 3" xfId="39802"/>
    <cellStyle name="Percent 4 6 2 3 3 3 3 4" xfId="39803"/>
    <cellStyle name="Percent 4 6 2 3 3 3 4" xfId="39804"/>
    <cellStyle name="Percent 4 6 2 3 3 3 5" xfId="39805"/>
    <cellStyle name="Percent 4 6 2 3 3 3 6" xfId="39806"/>
    <cellStyle name="Percent 4 6 2 3 3 4" xfId="39807"/>
    <cellStyle name="Percent 4 6 2 3 3 4 2" xfId="39808"/>
    <cellStyle name="Percent 4 6 2 3 3 4 3" xfId="39809"/>
    <cellStyle name="Percent 4 6 2 3 3 4 4" xfId="39810"/>
    <cellStyle name="Percent 4 6 2 3 3 5" xfId="39811"/>
    <cellStyle name="Percent 4 6 2 3 3 5 2" xfId="39812"/>
    <cellStyle name="Percent 4 6 2 3 3 5 3" xfId="39813"/>
    <cellStyle name="Percent 4 6 2 3 3 5 4" xfId="39814"/>
    <cellStyle name="Percent 4 6 2 3 3 6" xfId="39815"/>
    <cellStyle name="Percent 4 6 2 3 3 7" xfId="39816"/>
    <cellStyle name="Percent 4 6 2 3 3 8" xfId="39817"/>
    <cellStyle name="Percent 4 6 2 3 4" xfId="39818"/>
    <cellStyle name="Percent 4 6 2 3 4 2" xfId="39819"/>
    <cellStyle name="Percent 4 6 2 3 4 2 2" xfId="39820"/>
    <cellStyle name="Percent 4 6 2 3 4 2 3" xfId="39821"/>
    <cellStyle name="Percent 4 6 2 3 4 2 4" xfId="39822"/>
    <cellStyle name="Percent 4 6 2 3 4 3" xfId="39823"/>
    <cellStyle name="Percent 4 6 2 3 4 3 2" xfId="39824"/>
    <cellStyle name="Percent 4 6 2 3 4 3 3" xfId="39825"/>
    <cellStyle name="Percent 4 6 2 3 4 3 4" xfId="39826"/>
    <cellStyle name="Percent 4 6 2 3 4 4" xfId="39827"/>
    <cellStyle name="Percent 4 6 2 3 4 5" xfId="39828"/>
    <cellStyle name="Percent 4 6 2 3 4 6" xfId="39829"/>
    <cellStyle name="Percent 4 6 2 3 5" xfId="39830"/>
    <cellStyle name="Percent 4 6 2 3 5 2" xfId="39831"/>
    <cellStyle name="Percent 4 6 2 3 5 2 2" xfId="39832"/>
    <cellStyle name="Percent 4 6 2 3 5 2 3" xfId="39833"/>
    <cellStyle name="Percent 4 6 2 3 5 2 4" xfId="39834"/>
    <cellStyle name="Percent 4 6 2 3 5 3" xfId="39835"/>
    <cellStyle name="Percent 4 6 2 3 5 3 2" xfId="39836"/>
    <cellStyle name="Percent 4 6 2 3 5 3 3" xfId="39837"/>
    <cellStyle name="Percent 4 6 2 3 5 3 4" xfId="39838"/>
    <cellStyle name="Percent 4 6 2 3 5 4" xfId="39839"/>
    <cellStyle name="Percent 4 6 2 3 5 5" xfId="39840"/>
    <cellStyle name="Percent 4 6 2 3 5 6" xfId="39841"/>
    <cellStyle name="Percent 4 6 2 3 6" xfId="39842"/>
    <cellStyle name="Percent 4 6 2 3 6 2" xfId="39843"/>
    <cellStyle name="Percent 4 6 2 3 6 3" xfId="39844"/>
    <cellStyle name="Percent 4 6 2 3 6 4" xfId="39845"/>
    <cellStyle name="Percent 4 6 2 3 7" xfId="39846"/>
    <cellStyle name="Percent 4 6 2 3 7 2" xfId="39847"/>
    <cellStyle name="Percent 4 6 2 3 7 3" xfId="39848"/>
    <cellStyle name="Percent 4 6 2 3 7 4" xfId="39849"/>
    <cellStyle name="Percent 4 6 2 3 8" xfId="39850"/>
    <cellStyle name="Percent 4 6 2 3 9" xfId="39851"/>
    <cellStyle name="Percent 4 6 2 4" xfId="39852"/>
    <cellStyle name="Percent 4 6 2 4 2" xfId="39853"/>
    <cellStyle name="Percent 4 6 2 4 2 2" xfId="39854"/>
    <cellStyle name="Percent 4 6 2 4 2 2 2" xfId="39855"/>
    <cellStyle name="Percent 4 6 2 4 2 2 3" xfId="39856"/>
    <cellStyle name="Percent 4 6 2 4 2 2 4" xfId="39857"/>
    <cellStyle name="Percent 4 6 2 4 2 3" xfId="39858"/>
    <cellStyle name="Percent 4 6 2 4 2 3 2" xfId="39859"/>
    <cellStyle name="Percent 4 6 2 4 2 3 3" xfId="39860"/>
    <cellStyle name="Percent 4 6 2 4 2 3 4" xfId="39861"/>
    <cellStyle name="Percent 4 6 2 4 2 4" xfId="39862"/>
    <cellStyle name="Percent 4 6 2 4 2 5" xfId="39863"/>
    <cellStyle name="Percent 4 6 2 4 2 6" xfId="39864"/>
    <cellStyle name="Percent 4 6 2 4 3" xfId="39865"/>
    <cellStyle name="Percent 4 6 2 4 3 2" xfId="39866"/>
    <cellStyle name="Percent 4 6 2 4 3 2 2" xfId="39867"/>
    <cellStyle name="Percent 4 6 2 4 3 2 3" xfId="39868"/>
    <cellStyle name="Percent 4 6 2 4 3 2 4" xfId="39869"/>
    <cellStyle name="Percent 4 6 2 4 3 3" xfId="39870"/>
    <cellStyle name="Percent 4 6 2 4 3 3 2" xfId="39871"/>
    <cellStyle name="Percent 4 6 2 4 3 3 3" xfId="39872"/>
    <cellStyle name="Percent 4 6 2 4 3 3 4" xfId="39873"/>
    <cellStyle name="Percent 4 6 2 4 3 4" xfId="39874"/>
    <cellStyle name="Percent 4 6 2 4 3 5" xfId="39875"/>
    <cellStyle name="Percent 4 6 2 4 3 6" xfId="39876"/>
    <cellStyle name="Percent 4 6 2 4 4" xfId="39877"/>
    <cellStyle name="Percent 4 6 2 4 4 2" xfId="39878"/>
    <cellStyle name="Percent 4 6 2 4 4 3" xfId="39879"/>
    <cellStyle name="Percent 4 6 2 4 4 4" xfId="39880"/>
    <cellStyle name="Percent 4 6 2 4 5" xfId="39881"/>
    <cellStyle name="Percent 4 6 2 4 5 2" xfId="39882"/>
    <cellStyle name="Percent 4 6 2 4 5 3" xfId="39883"/>
    <cellStyle name="Percent 4 6 2 4 5 4" xfId="39884"/>
    <cellStyle name="Percent 4 6 2 4 6" xfId="39885"/>
    <cellStyle name="Percent 4 6 2 4 7" xfId="39886"/>
    <cellStyle name="Percent 4 6 2 4 8" xfId="39887"/>
    <cellStyle name="Percent 4 6 2 5" xfId="39888"/>
    <cellStyle name="Percent 4 6 2 5 2" xfId="39889"/>
    <cellStyle name="Percent 4 6 2 5 2 2" xfId="39890"/>
    <cellStyle name="Percent 4 6 2 5 2 2 2" xfId="39891"/>
    <cellStyle name="Percent 4 6 2 5 2 2 3" xfId="39892"/>
    <cellStyle name="Percent 4 6 2 5 2 2 4" xfId="39893"/>
    <cellStyle name="Percent 4 6 2 5 2 3" xfId="39894"/>
    <cellStyle name="Percent 4 6 2 5 2 3 2" xfId="39895"/>
    <cellStyle name="Percent 4 6 2 5 2 3 3" xfId="39896"/>
    <cellStyle name="Percent 4 6 2 5 2 3 4" xfId="39897"/>
    <cellStyle name="Percent 4 6 2 5 2 4" xfId="39898"/>
    <cellStyle name="Percent 4 6 2 5 2 5" xfId="39899"/>
    <cellStyle name="Percent 4 6 2 5 2 6" xfId="39900"/>
    <cellStyle name="Percent 4 6 2 5 3" xfId="39901"/>
    <cellStyle name="Percent 4 6 2 5 3 2" xfId="39902"/>
    <cellStyle name="Percent 4 6 2 5 3 2 2" xfId="39903"/>
    <cellStyle name="Percent 4 6 2 5 3 2 3" xfId="39904"/>
    <cellStyle name="Percent 4 6 2 5 3 2 4" xfId="39905"/>
    <cellStyle name="Percent 4 6 2 5 3 3" xfId="39906"/>
    <cellStyle name="Percent 4 6 2 5 3 3 2" xfId="39907"/>
    <cellStyle name="Percent 4 6 2 5 3 3 3" xfId="39908"/>
    <cellStyle name="Percent 4 6 2 5 3 3 4" xfId="39909"/>
    <cellStyle name="Percent 4 6 2 5 3 4" xfId="39910"/>
    <cellStyle name="Percent 4 6 2 5 3 5" xfId="39911"/>
    <cellStyle name="Percent 4 6 2 5 3 6" xfId="39912"/>
    <cellStyle name="Percent 4 6 2 5 4" xfId="39913"/>
    <cellStyle name="Percent 4 6 2 5 4 2" xfId="39914"/>
    <cellStyle name="Percent 4 6 2 5 4 3" xfId="39915"/>
    <cellStyle name="Percent 4 6 2 5 4 4" xfId="39916"/>
    <cellStyle name="Percent 4 6 2 5 5" xfId="39917"/>
    <cellStyle name="Percent 4 6 2 5 5 2" xfId="39918"/>
    <cellStyle name="Percent 4 6 2 5 5 3" xfId="39919"/>
    <cellStyle name="Percent 4 6 2 5 5 4" xfId="39920"/>
    <cellStyle name="Percent 4 6 2 5 6" xfId="39921"/>
    <cellStyle name="Percent 4 6 2 5 7" xfId="39922"/>
    <cellStyle name="Percent 4 6 2 5 8" xfId="39923"/>
    <cellStyle name="Percent 4 6 2 6" xfId="39924"/>
    <cellStyle name="Percent 4 6 2 6 2" xfId="39925"/>
    <cellStyle name="Percent 4 6 2 6 2 2" xfId="39926"/>
    <cellStyle name="Percent 4 6 2 6 2 2 2" xfId="39927"/>
    <cellStyle name="Percent 4 6 2 6 2 2 3" xfId="39928"/>
    <cellStyle name="Percent 4 6 2 6 2 2 4" xfId="39929"/>
    <cellStyle name="Percent 4 6 2 6 2 3" xfId="39930"/>
    <cellStyle name="Percent 4 6 2 6 2 3 2" xfId="39931"/>
    <cellStyle name="Percent 4 6 2 6 2 3 3" xfId="39932"/>
    <cellStyle name="Percent 4 6 2 6 2 3 4" xfId="39933"/>
    <cellStyle name="Percent 4 6 2 6 2 4" xfId="39934"/>
    <cellStyle name="Percent 4 6 2 6 2 5" xfId="39935"/>
    <cellStyle name="Percent 4 6 2 6 2 6" xfId="39936"/>
    <cellStyle name="Percent 4 6 2 6 3" xfId="39937"/>
    <cellStyle name="Percent 4 6 2 6 3 2" xfId="39938"/>
    <cellStyle name="Percent 4 6 2 6 3 2 2" xfId="39939"/>
    <cellStyle name="Percent 4 6 2 6 3 2 3" xfId="39940"/>
    <cellStyle name="Percent 4 6 2 6 3 2 4" xfId="39941"/>
    <cellStyle name="Percent 4 6 2 6 3 3" xfId="39942"/>
    <cellStyle name="Percent 4 6 2 6 3 3 2" xfId="39943"/>
    <cellStyle name="Percent 4 6 2 6 3 3 3" xfId="39944"/>
    <cellStyle name="Percent 4 6 2 6 3 3 4" xfId="39945"/>
    <cellStyle name="Percent 4 6 2 6 3 4" xfId="39946"/>
    <cellStyle name="Percent 4 6 2 6 3 5" xfId="39947"/>
    <cellStyle name="Percent 4 6 2 6 3 6" xfId="39948"/>
    <cellStyle name="Percent 4 6 2 6 4" xfId="39949"/>
    <cellStyle name="Percent 4 6 2 6 4 2" xfId="39950"/>
    <cellStyle name="Percent 4 6 2 6 4 3" xfId="39951"/>
    <cellStyle name="Percent 4 6 2 6 4 4" xfId="39952"/>
    <cellStyle name="Percent 4 6 2 6 5" xfId="39953"/>
    <cellStyle name="Percent 4 6 2 6 5 2" xfId="39954"/>
    <cellStyle name="Percent 4 6 2 6 5 3" xfId="39955"/>
    <cellStyle name="Percent 4 6 2 6 5 4" xfId="39956"/>
    <cellStyle name="Percent 4 6 2 6 6" xfId="39957"/>
    <cellStyle name="Percent 4 6 2 6 7" xfId="39958"/>
    <cellStyle name="Percent 4 6 2 6 8" xfId="39959"/>
    <cellStyle name="Percent 4 6 2 7" xfId="39960"/>
    <cellStyle name="Percent 4 6 2 7 2" xfId="39961"/>
    <cellStyle name="Percent 4 6 2 7 2 2" xfId="39962"/>
    <cellStyle name="Percent 4 6 2 7 2 3" xfId="39963"/>
    <cellStyle name="Percent 4 6 2 7 2 4" xfId="39964"/>
    <cellStyle name="Percent 4 6 2 7 3" xfId="39965"/>
    <cellStyle name="Percent 4 6 2 7 3 2" xfId="39966"/>
    <cellStyle name="Percent 4 6 2 7 3 3" xfId="39967"/>
    <cellStyle name="Percent 4 6 2 7 3 4" xfId="39968"/>
    <cellStyle name="Percent 4 6 2 7 4" xfId="39969"/>
    <cellStyle name="Percent 4 6 2 7 5" xfId="39970"/>
    <cellStyle name="Percent 4 6 2 7 6" xfId="39971"/>
    <cellStyle name="Percent 4 6 2 8" xfId="39972"/>
    <cellStyle name="Percent 4 6 2 8 2" xfId="39973"/>
    <cellStyle name="Percent 4 6 2 8 2 2" xfId="39974"/>
    <cellStyle name="Percent 4 6 2 8 2 3" xfId="39975"/>
    <cellStyle name="Percent 4 6 2 8 2 4" xfId="39976"/>
    <cellStyle name="Percent 4 6 2 8 3" xfId="39977"/>
    <cellStyle name="Percent 4 6 2 8 3 2" xfId="39978"/>
    <cellStyle name="Percent 4 6 2 8 3 3" xfId="39979"/>
    <cellStyle name="Percent 4 6 2 8 3 4" xfId="39980"/>
    <cellStyle name="Percent 4 6 2 8 4" xfId="39981"/>
    <cellStyle name="Percent 4 6 2 8 5" xfId="39982"/>
    <cellStyle name="Percent 4 6 2 8 6" xfId="39983"/>
    <cellStyle name="Percent 4 6 2 9" xfId="39984"/>
    <cellStyle name="Percent 4 6 2 9 2" xfId="39985"/>
    <cellStyle name="Percent 4 6 2 9 3" xfId="39986"/>
    <cellStyle name="Percent 4 6 2 9 4" xfId="39987"/>
    <cellStyle name="Percent 4 6 3" xfId="39988"/>
    <cellStyle name="Percent 4 6 3 10" xfId="39989"/>
    <cellStyle name="Percent 4 6 3 11" xfId="39990"/>
    <cellStyle name="Percent 4 6 3 12" xfId="39991"/>
    <cellStyle name="Percent 4 6 3 2" xfId="39992"/>
    <cellStyle name="Percent 4 6 3 2 10" xfId="39993"/>
    <cellStyle name="Percent 4 6 3 2 2" xfId="39994"/>
    <cellStyle name="Percent 4 6 3 2 2 2" xfId="39995"/>
    <cellStyle name="Percent 4 6 3 2 2 2 2" xfId="39996"/>
    <cellStyle name="Percent 4 6 3 2 2 2 2 2" xfId="39997"/>
    <cellStyle name="Percent 4 6 3 2 2 2 2 3" xfId="39998"/>
    <cellStyle name="Percent 4 6 3 2 2 2 2 4" xfId="39999"/>
    <cellStyle name="Percent 4 6 3 2 2 2 3" xfId="40000"/>
    <cellStyle name="Percent 4 6 3 2 2 2 3 2" xfId="40001"/>
    <cellStyle name="Percent 4 6 3 2 2 2 3 3" xfId="40002"/>
    <cellStyle name="Percent 4 6 3 2 2 2 3 4" xfId="40003"/>
    <cellStyle name="Percent 4 6 3 2 2 2 4" xfId="40004"/>
    <cellStyle name="Percent 4 6 3 2 2 2 5" xfId="40005"/>
    <cellStyle name="Percent 4 6 3 2 2 2 6" xfId="40006"/>
    <cellStyle name="Percent 4 6 3 2 2 3" xfId="40007"/>
    <cellStyle name="Percent 4 6 3 2 2 3 2" xfId="40008"/>
    <cellStyle name="Percent 4 6 3 2 2 3 2 2" xfId="40009"/>
    <cellStyle name="Percent 4 6 3 2 2 3 2 3" xfId="40010"/>
    <cellStyle name="Percent 4 6 3 2 2 3 2 4" xfId="40011"/>
    <cellStyle name="Percent 4 6 3 2 2 3 3" xfId="40012"/>
    <cellStyle name="Percent 4 6 3 2 2 3 3 2" xfId="40013"/>
    <cellStyle name="Percent 4 6 3 2 2 3 3 3" xfId="40014"/>
    <cellStyle name="Percent 4 6 3 2 2 3 3 4" xfId="40015"/>
    <cellStyle name="Percent 4 6 3 2 2 3 4" xfId="40016"/>
    <cellStyle name="Percent 4 6 3 2 2 3 5" xfId="40017"/>
    <cellStyle name="Percent 4 6 3 2 2 3 6" xfId="40018"/>
    <cellStyle name="Percent 4 6 3 2 2 4" xfId="40019"/>
    <cellStyle name="Percent 4 6 3 2 2 4 2" xfId="40020"/>
    <cellStyle name="Percent 4 6 3 2 2 4 3" xfId="40021"/>
    <cellStyle name="Percent 4 6 3 2 2 4 4" xfId="40022"/>
    <cellStyle name="Percent 4 6 3 2 2 5" xfId="40023"/>
    <cellStyle name="Percent 4 6 3 2 2 5 2" xfId="40024"/>
    <cellStyle name="Percent 4 6 3 2 2 5 3" xfId="40025"/>
    <cellStyle name="Percent 4 6 3 2 2 5 4" xfId="40026"/>
    <cellStyle name="Percent 4 6 3 2 2 6" xfId="40027"/>
    <cellStyle name="Percent 4 6 3 2 2 7" xfId="40028"/>
    <cellStyle name="Percent 4 6 3 2 2 8" xfId="40029"/>
    <cellStyle name="Percent 4 6 3 2 3" xfId="40030"/>
    <cellStyle name="Percent 4 6 3 2 3 2" xfId="40031"/>
    <cellStyle name="Percent 4 6 3 2 3 2 2" xfId="40032"/>
    <cellStyle name="Percent 4 6 3 2 3 2 2 2" xfId="40033"/>
    <cellStyle name="Percent 4 6 3 2 3 2 2 3" xfId="40034"/>
    <cellStyle name="Percent 4 6 3 2 3 2 2 4" xfId="40035"/>
    <cellStyle name="Percent 4 6 3 2 3 2 3" xfId="40036"/>
    <cellStyle name="Percent 4 6 3 2 3 2 3 2" xfId="40037"/>
    <cellStyle name="Percent 4 6 3 2 3 2 3 3" xfId="40038"/>
    <cellStyle name="Percent 4 6 3 2 3 2 3 4" xfId="40039"/>
    <cellStyle name="Percent 4 6 3 2 3 2 4" xfId="40040"/>
    <cellStyle name="Percent 4 6 3 2 3 2 5" xfId="40041"/>
    <cellStyle name="Percent 4 6 3 2 3 2 6" xfId="40042"/>
    <cellStyle name="Percent 4 6 3 2 3 3" xfId="40043"/>
    <cellStyle name="Percent 4 6 3 2 3 3 2" xfId="40044"/>
    <cellStyle name="Percent 4 6 3 2 3 3 2 2" xfId="40045"/>
    <cellStyle name="Percent 4 6 3 2 3 3 2 3" xfId="40046"/>
    <cellStyle name="Percent 4 6 3 2 3 3 2 4" xfId="40047"/>
    <cellStyle name="Percent 4 6 3 2 3 3 3" xfId="40048"/>
    <cellStyle name="Percent 4 6 3 2 3 3 3 2" xfId="40049"/>
    <cellStyle name="Percent 4 6 3 2 3 3 3 3" xfId="40050"/>
    <cellStyle name="Percent 4 6 3 2 3 3 3 4" xfId="40051"/>
    <cellStyle name="Percent 4 6 3 2 3 3 4" xfId="40052"/>
    <cellStyle name="Percent 4 6 3 2 3 3 5" xfId="40053"/>
    <cellStyle name="Percent 4 6 3 2 3 3 6" xfId="40054"/>
    <cellStyle name="Percent 4 6 3 2 3 4" xfId="40055"/>
    <cellStyle name="Percent 4 6 3 2 3 4 2" xfId="40056"/>
    <cellStyle name="Percent 4 6 3 2 3 4 3" xfId="40057"/>
    <cellStyle name="Percent 4 6 3 2 3 4 4" xfId="40058"/>
    <cellStyle name="Percent 4 6 3 2 3 5" xfId="40059"/>
    <cellStyle name="Percent 4 6 3 2 3 5 2" xfId="40060"/>
    <cellStyle name="Percent 4 6 3 2 3 5 3" xfId="40061"/>
    <cellStyle name="Percent 4 6 3 2 3 5 4" xfId="40062"/>
    <cellStyle name="Percent 4 6 3 2 3 6" xfId="40063"/>
    <cellStyle name="Percent 4 6 3 2 3 7" xfId="40064"/>
    <cellStyle name="Percent 4 6 3 2 3 8" xfId="40065"/>
    <cellStyle name="Percent 4 6 3 2 4" xfId="40066"/>
    <cellStyle name="Percent 4 6 3 2 4 2" xfId="40067"/>
    <cellStyle name="Percent 4 6 3 2 4 2 2" xfId="40068"/>
    <cellStyle name="Percent 4 6 3 2 4 2 3" xfId="40069"/>
    <cellStyle name="Percent 4 6 3 2 4 2 4" xfId="40070"/>
    <cellStyle name="Percent 4 6 3 2 4 3" xfId="40071"/>
    <cellStyle name="Percent 4 6 3 2 4 3 2" xfId="40072"/>
    <cellStyle name="Percent 4 6 3 2 4 3 3" xfId="40073"/>
    <cellStyle name="Percent 4 6 3 2 4 3 4" xfId="40074"/>
    <cellStyle name="Percent 4 6 3 2 4 4" xfId="40075"/>
    <cellStyle name="Percent 4 6 3 2 4 5" xfId="40076"/>
    <cellStyle name="Percent 4 6 3 2 4 6" xfId="40077"/>
    <cellStyle name="Percent 4 6 3 2 5" xfId="40078"/>
    <cellStyle name="Percent 4 6 3 2 5 2" xfId="40079"/>
    <cellStyle name="Percent 4 6 3 2 5 2 2" xfId="40080"/>
    <cellStyle name="Percent 4 6 3 2 5 2 3" xfId="40081"/>
    <cellStyle name="Percent 4 6 3 2 5 2 4" xfId="40082"/>
    <cellStyle name="Percent 4 6 3 2 5 3" xfId="40083"/>
    <cellStyle name="Percent 4 6 3 2 5 3 2" xfId="40084"/>
    <cellStyle name="Percent 4 6 3 2 5 3 3" xfId="40085"/>
    <cellStyle name="Percent 4 6 3 2 5 3 4" xfId="40086"/>
    <cellStyle name="Percent 4 6 3 2 5 4" xfId="40087"/>
    <cellStyle name="Percent 4 6 3 2 5 5" xfId="40088"/>
    <cellStyle name="Percent 4 6 3 2 5 6" xfId="40089"/>
    <cellStyle name="Percent 4 6 3 2 6" xfId="40090"/>
    <cellStyle name="Percent 4 6 3 2 6 2" xfId="40091"/>
    <cellStyle name="Percent 4 6 3 2 6 3" xfId="40092"/>
    <cellStyle name="Percent 4 6 3 2 6 4" xfId="40093"/>
    <cellStyle name="Percent 4 6 3 2 7" xfId="40094"/>
    <cellStyle name="Percent 4 6 3 2 7 2" xfId="40095"/>
    <cellStyle name="Percent 4 6 3 2 7 3" xfId="40096"/>
    <cellStyle name="Percent 4 6 3 2 7 4" xfId="40097"/>
    <cellStyle name="Percent 4 6 3 2 8" xfId="40098"/>
    <cellStyle name="Percent 4 6 3 2 9" xfId="40099"/>
    <cellStyle name="Percent 4 6 3 3" xfId="40100"/>
    <cellStyle name="Percent 4 6 3 3 2" xfId="40101"/>
    <cellStyle name="Percent 4 6 3 3 2 2" xfId="40102"/>
    <cellStyle name="Percent 4 6 3 3 2 2 2" xfId="40103"/>
    <cellStyle name="Percent 4 6 3 3 2 2 3" xfId="40104"/>
    <cellStyle name="Percent 4 6 3 3 2 2 4" xfId="40105"/>
    <cellStyle name="Percent 4 6 3 3 2 3" xfId="40106"/>
    <cellStyle name="Percent 4 6 3 3 2 3 2" xfId="40107"/>
    <cellStyle name="Percent 4 6 3 3 2 3 3" xfId="40108"/>
    <cellStyle name="Percent 4 6 3 3 2 3 4" xfId="40109"/>
    <cellStyle name="Percent 4 6 3 3 2 4" xfId="40110"/>
    <cellStyle name="Percent 4 6 3 3 2 5" xfId="40111"/>
    <cellStyle name="Percent 4 6 3 3 2 6" xfId="40112"/>
    <cellStyle name="Percent 4 6 3 3 3" xfId="40113"/>
    <cellStyle name="Percent 4 6 3 3 3 2" xfId="40114"/>
    <cellStyle name="Percent 4 6 3 3 3 2 2" xfId="40115"/>
    <cellStyle name="Percent 4 6 3 3 3 2 3" xfId="40116"/>
    <cellStyle name="Percent 4 6 3 3 3 2 4" xfId="40117"/>
    <cellStyle name="Percent 4 6 3 3 3 3" xfId="40118"/>
    <cellStyle name="Percent 4 6 3 3 3 3 2" xfId="40119"/>
    <cellStyle name="Percent 4 6 3 3 3 3 3" xfId="40120"/>
    <cellStyle name="Percent 4 6 3 3 3 3 4" xfId="40121"/>
    <cellStyle name="Percent 4 6 3 3 3 4" xfId="40122"/>
    <cellStyle name="Percent 4 6 3 3 3 5" xfId="40123"/>
    <cellStyle name="Percent 4 6 3 3 3 6" xfId="40124"/>
    <cellStyle name="Percent 4 6 3 3 4" xfId="40125"/>
    <cellStyle name="Percent 4 6 3 3 4 2" xfId="40126"/>
    <cellStyle name="Percent 4 6 3 3 4 3" xfId="40127"/>
    <cellStyle name="Percent 4 6 3 3 4 4" xfId="40128"/>
    <cellStyle name="Percent 4 6 3 3 5" xfId="40129"/>
    <cellStyle name="Percent 4 6 3 3 5 2" xfId="40130"/>
    <cellStyle name="Percent 4 6 3 3 5 3" xfId="40131"/>
    <cellStyle name="Percent 4 6 3 3 5 4" xfId="40132"/>
    <cellStyle name="Percent 4 6 3 3 6" xfId="40133"/>
    <cellStyle name="Percent 4 6 3 3 7" xfId="40134"/>
    <cellStyle name="Percent 4 6 3 3 8" xfId="40135"/>
    <cellStyle name="Percent 4 6 3 4" xfId="40136"/>
    <cellStyle name="Percent 4 6 3 4 2" xfId="40137"/>
    <cellStyle name="Percent 4 6 3 4 2 2" xfId="40138"/>
    <cellStyle name="Percent 4 6 3 4 2 2 2" xfId="40139"/>
    <cellStyle name="Percent 4 6 3 4 2 2 3" xfId="40140"/>
    <cellStyle name="Percent 4 6 3 4 2 2 4" xfId="40141"/>
    <cellStyle name="Percent 4 6 3 4 2 3" xfId="40142"/>
    <cellStyle name="Percent 4 6 3 4 2 3 2" xfId="40143"/>
    <cellStyle name="Percent 4 6 3 4 2 3 3" xfId="40144"/>
    <cellStyle name="Percent 4 6 3 4 2 3 4" xfId="40145"/>
    <cellStyle name="Percent 4 6 3 4 2 4" xfId="40146"/>
    <cellStyle name="Percent 4 6 3 4 2 5" xfId="40147"/>
    <cellStyle name="Percent 4 6 3 4 2 6" xfId="40148"/>
    <cellStyle name="Percent 4 6 3 4 3" xfId="40149"/>
    <cellStyle name="Percent 4 6 3 4 3 2" xfId="40150"/>
    <cellStyle name="Percent 4 6 3 4 3 2 2" xfId="40151"/>
    <cellStyle name="Percent 4 6 3 4 3 2 3" xfId="40152"/>
    <cellStyle name="Percent 4 6 3 4 3 2 4" xfId="40153"/>
    <cellStyle name="Percent 4 6 3 4 3 3" xfId="40154"/>
    <cellStyle name="Percent 4 6 3 4 3 3 2" xfId="40155"/>
    <cellStyle name="Percent 4 6 3 4 3 3 3" xfId="40156"/>
    <cellStyle name="Percent 4 6 3 4 3 3 4" xfId="40157"/>
    <cellStyle name="Percent 4 6 3 4 3 4" xfId="40158"/>
    <cellStyle name="Percent 4 6 3 4 3 5" xfId="40159"/>
    <cellStyle name="Percent 4 6 3 4 3 6" xfId="40160"/>
    <cellStyle name="Percent 4 6 3 4 4" xfId="40161"/>
    <cellStyle name="Percent 4 6 3 4 4 2" xfId="40162"/>
    <cellStyle name="Percent 4 6 3 4 4 3" xfId="40163"/>
    <cellStyle name="Percent 4 6 3 4 4 4" xfId="40164"/>
    <cellStyle name="Percent 4 6 3 4 5" xfId="40165"/>
    <cellStyle name="Percent 4 6 3 4 5 2" xfId="40166"/>
    <cellStyle name="Percent 4 6 3 4 5 3" xfId="40167"/>
    <cellStyle name="Percent 4 6 3 4 5 4" xfId="40168"/>
    <cellStyle name="Percent 4 6 3 4 6" xfId="40169"/>
    <cellStyle name="Percent 4 6 3 4 7" xfId="40170"/>
    <cellStyle name="Percent 4 6 3 4 8" xfId="40171"/>
    <cellStyle name="Percent 4 6 3 5" xfId="40172"/>
    <cellStyle name="Percent 4 6 3 5 2" xfId="40173"/>
    <cellStyle name="Percent 4 6 3 5 2 2" xfId="40174"/>
    <cellStyle name="Percent 4 6 3 5 2 2 2" xfId="40175"/>
    <cellStyle name="Percent 4 6 3 5 2 2 3" xfId="40176"/>
    <cellStyle name="Percent 4 6 3 5 2 2 4" xfId="40177"/>
    <cellStyle name="Percent 4 6 3 5 2 3" xfId="40178"/>
    <cellStyle name="Percent 4 6 3 5 2 3 2" xfId="40179"/>
    <cellStyle name="Percent 4 6 3 5 2 3 3" xfId="40180"/>
    <cellStyle name="Percent 4 6 3 5 2 3 4" xfId="40181"/>
    <cellStyle name="Percent 4 6 3 5 2 4" xfId="40182"/>
    <cellStyle name="Percent 4 6 3 5 2 5" xfId="40183"/>
    <cellStyle name="Percent 4 6 3 5 2 6" xfId="40184"/>
    <cellStyle name="Percent 4 6 3 5 3" xfId="40185"/>
    <cellStyle name="Percent 4 6 3 5 3 2" xfId="40186"/>
    <cellStyle name="Percent 4 6 3 5 3 2 2" xfId="40187"/>
    <cellStyle name="Percent 4 6 3 5 3 2 3" xfId="40188"/>
    <cellStyle name="Percent 4 6 3 5 3 2 4" xfId="40189"/>
    <cellStyle name="Percent 4 6 3 5 3 3" xfId="40190"/>
    <cellStyle name="Percent 4 6 3 5 3 3 2" xfId="40191"/>
    <cellStyle name="Percent 4 6 3 5 3 3 3" xfId="40192"/>
    <cellStyle name="Percent 4 6 3 5 3 3 4" xfId="40193"/>
    <cellStyle name="Percent 4 6 3 5 3 4" xfId="40194"/>
    <cellStyle name="Percent 4 6 3 5 3 5" xfId="40195"/>
    <cellStyle name="Percent 4 6 3 5 3 6" xfId="40196"/>
    <cellStyle name="Percent 4 6 3 5 4" xfId="40197"/>
    <cellStyle name="Percent 4 6 3 5 4 2" xfId="40198"/>
    <cellStyle name="Percent 4 6 3 5 4 3" xfId="40199"/>
    <cellStyle name="Percent 4 6 3 5 4 4" xfId="40200"/>
    <cellStyle name="Percent 4 6 3 5 5" xfId="40201"/>
    <cellStyle name="Percent 4 6 3 5 5 2" xfId="40202"/>
    <cellStyle name="Percent 4 6 3 5 5 3" xfId="40203"/>
    <cellStyle name="Percent 4 6 3 5 5 4" xfId="40204"/>
    <cellStyle name="Percent 4 6 3 5 6" xfId="40205"/>
    <cellStyle name="Percent 4 6 3 5 7" xfId="40206"/>
    <cellStyle name="Percent 4 6 3 5 8" xfId="40207"/>
    <cellStyle name="Percent 4 6 3 6" xfId="40208"/>
    <cellStyle name="Percent 4 6 3 6 2" xfId="40209"/>
    <cellStyle name="Percent 4 6 3 6 2 2" xfId="40210"/>
    <cellStyle name="Percent 4 6 3 6 2 3" xfId="40211"/>
    <cellStyle name="Percent 4 6 3 6 2 4" xfId="40212"/>
    <cellStyle name="Percent 4 6 3 6 3" xfId="40213"/>
    <cellStyle name="Percent 4 6 3 6 3 2" xfId="40214"/>
    <cellStyle name="Percent 4 6 3 6 3 3" xfId="40215"/>
    <cellStyle name="Percent 4 6 3 6 3 4" xfId="40216"/>
    <cellStyle name="Percent 4 6 3 6 4" xfId="40217"/>
    <cellStyle name="Percent 4 6 3 6 5" xfId="40218"/>
    <cellStyle name="Percent 4 6 3 6 6" xfId="40219"/>
    <cellStyle name="Percent 4 6 3 7" xfId="40220"/>
    <cellStyle name="Percent 4 6 3 7 2" xfId="40221"/>
    <cellStyle name="Percent 4 6 3 7 2 2" xfId="40222"/>
    <cellStyle name="Percent 4 6 3 7 2 3" xfId="40223"/>
    <cellStyle name="Percent 4 6 3 7 2 4" xfId="40224"/>
    <cellStyle name="Percent 4 6 3 7 3" xfId="40225"/>
    <cellStyle name="Percent 4 6 3 7 3 2" xfId="40226"/>
    <cellStyle name="Percent 4 6 3 7 3 3" xfId="40227"/>
    <cellStyle name="Percent 4 6 3 7 3 4" xfId="40228"/>
    <cellStyle name="Percent 4 6 3 7 4" xfId="40229"/>
    <cellStyle name="Percent 4 6 3 7 5" xfId="40230"/>
    <cellStyle name="Percent 4 6 3 7 6" xfId="40231"/>
    <cellStyle name="Percent 4 6 3 8" xfId="40232"/>
    <cellStyle name="Percent 4 6 3 8 2" xfId="40233"/>
    <cellStyle name="Percent 4 6 3 8 3" xfId="40234"/>
    <cellStyle name="Percent 4 6 3 8 4" xfId="40235"/>
    <cellStyle name="Percent 4 6 3 9" xfId="40236"/>
    <cellStyle name="Percent 4 6 3 9 2" xfId="40237"/>
    <cellStyle name="Percent 4 6 3 9 3" xfId="40238"/>
    <cellStyle name="Percent 4 6 3 9 4" xfId="40239"/>
    <cellStyle name="Percent 4 6 4" xfId="40240"/>
    <cellStyle name="Percent 4 6 4 10" xfId="40241"/>
    <cellStyle name="Percent 4 6 4 2" xfId="40242"/>
    <cellStyle name="Percent 4 6 4 2 2" xfId="40243"/>
    <cellStyle name="Percent 4 6 4 2 2 2" xfId="40244"/>
    <cellStyle name="Percent 4 6 4 2 2 2 2" xfId="40245"/>
    <cellStyle name="Percent 4 6 4 2 2 2 3" xfId="40246"/>
    <cellStyle name="Percent 4 6 4 2 2 2 4" xfId="40247"/>
    <cellStyle name="Percent 4 6 4 2 2 3" xfId="40248"/>
    <cellStyle name="Percent 4 6 4 2 2 3 2" xfId="40249"/>
    <cellStyle name="Percent 4 6 4 2 2 3 3" xfId="40250"/>
    <cellStyle name="Percent 4 6 4 2 2 3 4" xfId="40251"/>
    <cellStyle name="Percent 4 6 4 2 2 4" xfId="40252"/>
    <cellStyle name="Percent 4 6 4 2 2 5" xfId="40253"/>
    <cellStyle name="Percent 4 6 4 2 2 6" xfId="40254"/>
    <cellStyle name="Percent 4 6 4 2 3" xfId="40255"/>
    <cellStyle name="Percent 4 6 4 2 3 2" xfId="40256"/>
    <cellStyle name="Percent 4 6 4 2 3 2 2" xfId="40257"/>
    <cellStyle name="Percent 4 6 4 2 3 2 3" xfId="40258"/>
    <cellStyle name="Percent 4 6 4 2 3 2 4" xfId="40259"/>
    <cellStyle name="Percent 4 6 4 2 3 3" xfId="40260"/>
    <cellStyle name="Percent 4 6 4 2 3 3 2" xfId="40261"/>
    <cellStyle name="Percent 4 6 4 2 3 3 3" xfId="40262"/>
    <cellStyle name="Percent 4 6 4 2 3 3 4" xfId="40263"/>
    <cellStyle name="Percent 4 6 4 2 3 4" xfId="40264"/>
    <cellStyle name="Percent 4 6 4 2 3 5" xfId="40265"/>
    <cellStyle name="Percent 4 6 4 2 3 6" xfId="40266"/>
    <cellStyle name="Percent 4 6 4 2 4" xfId="40267"/>
    <cellStyle name="Percent 4 6 4 2 4 2" xfId="40268"/>
    <cellStyle name="Percent 4 6 4 2 4 3" xfId="40269"/>
    <cellStyle name="Percent 4 6 4 2 4 4" xfId="40270"/>
    <cellStyle name="Percent 4 6 4 2 5" xfId="40271"/>
    <cellStyle name="Percent 4 6 4 2 5 2" xfId="40272"/>
    <cellStyle name="Percent 4 6 4 2 5 3" xfId="40273"/>
    <cellStyle name="Percent 4 6 4 2 5 4" xfId="40274"/>
    <cellStyle name="Percent 4 6 4 2 6" xfId="40275"/>
    <cellStyle name="Percent 4 6 4 2 7" xfId="40276"/>
    <cellStyle name="Percent 4 6 4 2 8" xfId="40277"/>
    <cellStyle name="Percent 4 6 4 3" xfId="40278"/>
    <cellStyle name="Percent 4 6 4 3 2" xfId="40279"/>
    <cellStyle name="Percent 4 6 4 3 2 2" xfId="40280"/>
    <cellStyle name="Percent 4 6 4 3 2 2 2" xfId="40281"/>
    <cellStyle name="Percent 4 6 4 3 2 2 3" xfId="40282"/>
    <cellStyle name="Percent 4 6 4 3 2 2 4" xfId="40283"/>
    <cellStyle name="Percent 4 6 4 3 2 3" xfId="40284"/>
    <cellStyle name="Percent 4 6 4 3 2 3 2" xfId="40285"/>
    <cellStyle name="Percent 4 6 4 3 2 3 3" xfId="40286"/>
    <cellStyle name="Percent 4 6 4 3 2 3 4" xfId="40287"/>
    <cellStyle name="Percent 4 6 4 3 2 4" xfId="40288"/>
    <cellStyle name="Percent 4 6 4 3 2 5" xfId="40289"/>
    <cellStyle name="Percent 4 6 4 3 2 6" xfId="40290"/>
    <cellStyle name="Percent 4 6 4 3 3" xfId="40291"/>
    <cellStyle name="Percent 4 6 4 3 3 2" xfId="40292"/>
    <cellStyle name="Percent 4 6 4 3 3 2 2" xfId="40293"/>
    <cellStyle name="Percent 4 6 4 3 3 2 3" xfId="40294"/>
    <cellStyle name="Percent 4 6 4 3 3 2 4" xfId="40295"/>
    <cellStyle name="Percent 4 6 4 3 3 3" xfId="40296"/>
    <cellStyle name="Percent 4 6 4 3 3 3 2" xfId="40297"/>
    <cellStyle name="Percent 4 6 4 3 3 3 3" xfId="40298"/>
    <cellStyle name="Percent 4 6 4 3 3 3 4" xfId="40299"/>
    <cellStyle name="Percent 4 6 4 3 3 4" xfId="40300"/>
    <cellStyle name="Percent 4 6 4 3 3 5" xfId="40301"/>
    <cellStyle name="Percent 4 6 4 3 3 6" xfId="40302"/>
    <cellStyle name="Percent 4 6 4 3 4" xfId="40303"/>
    <cellStyle name="Percent 4 6 4 3 4 2" xfId="40304"/>
    <cellStyle name="Percent 4 6 4 3 4 3" xfId="40305"/>
    <cellStyle name="Percent 4 6 4 3 4 4" xfId="40306"/>
    <cellStyle name="Percent 4 6 4 3 5" xfId="40307"/>
    <cellStyle name="Percent 4 6 4 3 5 2" xfId="40308"/>
    <cellStyle name="Percent 4 6 4 3 5 3" xfId="40309"/>
    <cellStyle name="Percent 4 6 4 3 5 4" xfId="40310"/>
    <cellStyle name="Percent 4 6 4 3 6" xfId="40311"/>
    <cellStyle name="Percent 4 6 4 3 7" xfId="40312"/>
    <cellStyle name="Percent 4 6 4 3 8" xfId="40313"/>
    <cellStyle name="Percent 4 6 4 4" xfId="40314"/>
    <cellStyle name="Percent 4 6 4 4 2" xfId="40315"/>
    <cellStyle name="Percent 4 6 4 4 2 2" xfId="40316"/>
    <cellStyle name="Percent 4 6 4 4 2 3" xfId="40317"/>
    <cellStyle name="Percent 4 6 4 4 2 4" xfId="40318"/>
    <cellStyle name="Percent 4 6 4 4 3" xfId="40319"/>
    <cellStyle name="Percent 4 6 4 4 3 2" xfId="40320"/>
    <cellStyle name="Percent 4 6 4 4 3 3" xfId="40321"/>
    <cellStyle name="Percent 4 6 4 4 3 4" xfId="40322"/>
    <cellStyle name="Percent 4 6 4 4 4" xfId="40323"/>
    <cellStyle name="Percent 4 6 4 4 5" xfId="40324"/>
    <cellStyle name="Percent 4 6 4 4 6" xfId="40325"/>
    <cellStyle name="Percent 4 6 4 5" xfId="40326"/>
    <cellStyle name="Percent 4 6 4 5 2" xfId="40327"/>
    <cellStyle name="Percent 4 6 4 5 2 2" xfId="40328"/>
    <cellStyle name="Percent 4 6 4 5 2 3" xfId="40329"/>
    <cellStyle name="Percent 4 6 4 5 2 4" xfId="40330"/>
    <cellStyle name="Percent 4 6 4 5 3" xfId="40331"/>
    <cellStyle name="Percent 4 6 4 5 3 2" xfId="40332"/>
    <cellStyle name="Percent 4 6 4 5 3 3" xfId="40333"/>
    <cellStyle name="Percent 4 6 4 5 3 4" xfId="40334"/>
    <cellStyle name="Percent 4 6 4 5 4" xfId="40335"/>
    <cellStyle name="Percent 4 6 4 5 5" xfId="40336"/>
    <cellStyle name="Percent 4 6 4 5 6" xfId="40337"/>
    <cellStyle name="Percent 4 6 4 6" xfId="40338"/>
    <cellStyle name="Percent 4 6 4 6 2" xfId="40339"/>
    <cellStyle name="Percent 4 6 4 6 3" xfId="40340"/>
    <cellStyle name="Percent 4 6 4 6 4" xfId="40341"/>
    <cellStyle name="Percent 4 6 4 7" xfId="40342"/>
    <cellStyle name="Percent 4 6 4 7 2" xfId="40343"/>
    <cellStyle name="Percent 4 6 4 7 3" xfId="40344"/>
    <cellStyle name="Percent 4 6 4 7 4" xfId="40345"/>
    <cellStyle name="Percent 4 6 4 8" xfId="40346"/>
    <cellStyle name="Percent 4 6 4 9" xfId="40347"/>
    <cellStyle name="Percent 4 6 5" xfId="40348"/>
    <cellStyle name="Percent 4 6 5 2" xfId="40349"/>
    <cellStyle name="Percent 4 6 5 2 2" xfId="40350"/>
    <cellStyle name="Percent 4 6 5 2 2 2" xfId="40351"/>
    <cellStyle name="Percent 4 6 5 2 2 3" xfId="40352"/>
    <cellStyle name="Percent 4 6 5 2 2 4" xfId="40353"/>
    <cellStyle name="Percent 4 6 5 2 3" xfId="40354"/>
    <cellStyle name="Percent 4 6 5 2 3 2" xfId="40355"/>
    <cellStyle name="Percent 4 6 5 2 3 3" xfId="40356"/>
    <cellStyle name="Percent 4 6 5 2 3 4" xfId="40357"/>
    <cellStyle name="Percent 4 6 5 2 4" xfId="40358"/>
    <cellStyle name="Percent 4 6 5 2 5" xfId="40359"/>
    <cellStyle name="Percent 4 6 5 2 6" xfId="40360"/>
    <cellStyle name="Percent 4 6 5 3" xfId="40361"/>
    <cellStyle name="Percent 4 6 5 3 2" xfId="40362"/>
    <cellStyle name="Percent 4 6 5 3 2 2" xfId="40363"/>
    <cellStyle name="Percent 4 6 5 3 2 3" xfId="40364"/>
    <cellStyle name="Percent 4 6 5 3 2 4" xfId="40365"/>
    <cellStyle name="Percent 4 6 5 3 3" xfId="40366"/>
    <cellStyle name="Percent 4 6 5 3 3 2" xfId="40367"/>
    <cellStyle name="Percent 4 6 5 3 3 3" xfId="40368"/>
    <cellStyle name="Percent 4 6 5 3 3 4" xfId="40369"/>
    <cellStyle name="Percent 4 6 5 3 4" xfId="40370"/>
    <cellStyle name="Percent 4 6 5 3 5" xfId="40371"/>
    <cellStyle name="Percent 4 6 5 3 6" xfId="40372"/>
    <cellStyle name="Percent 4 6 5 4" xfId="40373"/>
    <cellStyle name="Percent 4 6 5 4 2" xfId="40374"/>
    <cellStyle name="Percent 4 6 5 4 3" xfId="40375"/>
    <cellStyle name="Percent 4 6 5 4 4" xfId="40376"/>
    <cellStyle name="Percent 4 6 5 5" xfId="40377"/>
    <cellStyle name="Percent 4 6 5 5 2" xfId="40378"/>
    <cellStyle name="Percent 4 6 5 5 3" xfId="40379"/>
    <cellStyle name="Percent 4 6 5 5 4" xfId="40380"/>
    <cellStyle name="Percent 4 6 5 6" xfId="40381"/>
    <cellStyle name="Percent 4 6 5 7" xfId="40382"/>
    <cellStyle name="Percent 4 6 5 8" xfId="40383"/>
    <cellStyle name="Percent 4 6 6" xfId="40384"/>
    <cellStyle name="Percent 4 6 6 2" xfId="40385"/>
    <cellStyle name="Percent 4 6 6 2 2" xfId="40386"/>
    <cellStyle name="Percent 4 6 6 2 2 2" xfId="40387"/>
    <cellStyle name="Percent 4 6 6 2 2 3" xfId="40388"/>
    <cellStyle name="Percent 4 6 6 2 2 4" xfId="40389"/>
    <cellStyle name="Percent 4 6 6 2 3" xfId="40390"/>
    <cellStyle name="Percent 4 6 6 2 3 2" xfId="40391"/>
    <cellStyle name="Percent 4 6 6 2 3 3" xfId="40392"/>
    <cellStyle name="Percent 4 6 6 2 3 4" xfId="40393"/>
    <cellStyle name="Percent 4 6 6 2 4" xfId="40394"/>
    <cellStyle name="Percent 4 6 6 2 5" xfId="40395"/>
    <cellStyle name="Percent 4 6 6 2 6" xfId="40396"/>
    <cellStyle name="Percent 4 6 6 3" xfId="40397"/>
    <cellStyle name="Percent 4 6 6 3 2" xfId="40398"/>
    <cellStyle name="Percent 4 6 6 3 2 2" xfId="40399"/>
    <cellStyle name="Percent 4 6 6 3 2 3" xfId="40400"/>
    <cellStyle name="Percent 4 6 6 3 2 4" xfId="40401"/>
    <cellStyle name="Percent 4 6 6 3 3" xfId="40402"/>
    <cellStyle name="Percent 4 6 6 3 3 2" xfId="40403"/>
    <cellStyle name="Percent 4 6 6 3 3 3" xfId="40404"/>
    <cellStyle name="Percent 4 6 6 3 3 4" xfId="40405"/>
    <cellStyle name="Percent 4 6 6 3 4" xfId="40406"/>
    <cellStyle name="Percent 4 6 6 3 5" xfId="40407"/>
    <cellStyle name="Percent 4 6 6 3 6" xfId="40408"/>
    <cellStyle name="Percent 4 6 6 4" xfId="40409"/>
    <cellStyle name="Percent 4 6 6 4 2" xfId="40410"/>
    <cellStyle name="Percent 4 6 6 4 3" xfId="40411"/>
    <cellStyle name="Percent 4 6 6 4 4" xfId="40412"/>
    <cellStyle name="Percent 4 6 6 5" xfId="40413"/>
    <cellStyle name="Percent 4 6 6 5 2" xfId="40414"/>
    <cellStyle name="Percent 4 6 6 5 3" xfId="40415"/>
    <cellStyle name="Percent 4 6 6 5 4" xfId="40416"/>
    <cellStyle name="Percent 4 6 6 6" xfId="40417"/>
    <cellStyle name="Percent 4 6 6 7" xfId="40418"/>
    <cellStyle name="Percent 4 6 6 8" xfId="40419"/>
    <cellStyle name="Percent 4 6 7" xfId="40420"/>
    <cellStyle name="Percent 4 6 7 2" xfId="40421"/>
    <cellStyle name="Percent 4 6 7 2 2" xfId="40422"/>
    <cellStyle name="Percent 4 6 7 2 2 2" xfId="40423"/>
    <cellStyle name="Percent 4 6 7 2 2 3" xfId="40424"/>
    <cellStyle name="Percent 4 6 7 2 2 4" xfId="40425"/>
    <cellStyle name="Percent 4 6 7 2 3" xfId="40426"/>
    <cellStyle name="Percent 4 6 7 2 3 2" xfId="40427"/>
    <cellStyle name="Percent 4 6 7 2 3 3" xfId="40428"/>
    <cellStyle name="Percent 4 6 7 2 3 4" xfId="40429"/>
    <cellStyle name="Percent 4 6 7 2 4" xfId="40430"/>
    <cellStyle name="Percent 4 6 7 2 5" xfId="40431"/>
    <cellStyle name="Percent 4 6 7 2 6" xfId="40432"/>
    <cellStyle name="Percent 4 6 7 3" xfId="40433"/>
    <cellStyle name="Percent 4 6 7 3 2" xfId="40434"/>
    <cellStyle name="Percent 4 6 7 3 2 2" xfId="40435"/>
    <cellStyle name="Percent 4 6 7 3 2 3" xfId="40436"/>
    <cellStyle name="Percent 4 6 7 3 2 4" xfId="40437"/>
    <cellStyle name="Percent 4 6 7 3 3" xfId="40438"/>
    <cellStyle name="Percent 4 6 7 3 3 2" xfId="40439"/>
    <cellStyle name="Percent 4 6 7 3 3 3" xfId="40440"/>
    <cellStyle name="Percent 4 6 7 3 3 4" xfId="40441"/>
    <cellStyle name="Percent 4 6 7 3 4" xfId="40442"/>
    <cellStyle name="Percent 4 6 7 3 5" xfId="40443"/>
    <cellStyle name="Percent 4 6 7 3 6" xfId="40444"/>
    <cellStyle name="Percent 4 6 7 4" xfId="40445"/>
    <cellStyle name="Percent 4 6 7 4 2" xfId="40446"/>
    <cellStyle name="Percent 4 6 7 4 3" xfId="40447"/>
    <cellStyle name="Percent 4 6 7 4 4" xfId="40448"/>
    <cellStyle name="Percent 4 6 7 5" xfId="40449"/>
    <cellStyle name="Percent 4 6 7 5 2" xfId="40450"/>
    <cellStyle name="Percent 4 6 7 5 3" xfId="40451"/>
    <cellStyle name="Percent 4 6 7 5 4" xfId="40452"/>
    <cellStyle name="Percent 4 6 7 6" xfId="40453"/>
    <cellStyle name="Percent 4 6 7 7" xfId="40454"/>
    <cellStyle name="Percent 4 6 7 8" xfId="40455"/>
    <cellStyle name="Percent 4 6 8" xfId="40456"/>
    <cellStyle name="Percent 4 6 8 2" xfId="40457"/>
    <cellStyle name="Percent 4 6 8 2 2" xfId="40458"/>
    <cellStyle name="Percent 4 6 8 2 3" xfId="40459"/>
    <cellStyle name="Percent 4 6 8 2 4" xfId="40460"/>
    <cellStyle name="Percent 4 6 8 3" xfId="40461"/>
    <cellStyle name="Percent 4 6 8 3 2" xfId="40462"/>
    <cellStyle name="Percent 4 6 8 3 3" xfId="40463"/>
    <cellStyle name="Percent 4 6 8 3 4" xfId="40464"/>
    <cellStyle name="Percent 4 6 8 4" xfId="40465"/>
    <cellStyle name="Percent 4 6 8 5" xfId="40466"/>
    <cellStyle name="Percent 4 6 8 6" xfId="40467"/>
    <cellStyle name="Percent 4 6 9" xfId="40468"/>
    <cellStyle name="Percent 4 6 9 2" xfId="40469"/>
    <cellStyle name="Percent 4 6 9 2 2" xfId="40470"/>
    <cellStyle name="Percent 4 6 9 2 3" xfId="40471"/>
    <cellStyle name="Percent 4 6 9 2 4" xfId="40472"/>
    <cellStyle name="Percent 4 6 9 3" xfId="40473"/>
    <cellStyle name="Percent 4 6 9 3 2" xfId="40474"/>
    <cellStyle name="Percent 4 6 9 3 3" xfId="40475"/>
    <cellStyle name="Percent 4 6 9 3 4" xfId="40476"/>
    <cellStyle name="Percent 4 6 9 4" xfId="40477"/>
    <cellStyle name="Percent 4 6 9 5" xfId="40478"/>
    <cellStyle name="Percent 4 6 9 6" xfId="40479"/>
    <cellStyle name="Percent 4 7" xfId="40480"/>
    <cellStyle name="Percent 4 7 10" xfId="40481"/>
    <cellStyle name="Percent 4 7 10 2" xfId="40482"/>
    <cellStyle name="Percent 4 7 10 3" xfId="40483"/>
    <cellStyle name="Percent 4 7 10 4" xfId="40484"/>
    <cellStyle name="Percent 4 7 11" xfId="40485"/>
    <cellStyle name="Percent 4 7 12" xfId="40486"/>
    <cellStyle name="Percent 4 7 13" xfId="40487"/>
    <cellStyle name="Percent 4 7 2" xfId="40488"/>
    <cellStyle name="Percent 4 7 2 10" xfId="40489"/>
    <cellStyle name="Percent 4 7 2 11" xfId="40490"/>
    <cellStyle name="Percent 4 7 2 12" xfId="40491"/>
    <cellStyle name="Percent 4 7 2 2" xfId="40492"/>
    <cellStyle name="Percent 4 7 2 2 10" xfId="40493"/>
    <cellStyle name="Percent 4 7 2 2 2" xfId="40494"/>
    <cellStyle name="Percent 4 7 2 2 2 2" xfId="40495"/>
    <cellStyle name="Percent 4 7 2 2 2 2 2" xfId="40496"/>
    <cellStyle name="Percent 4 7 2 2 2 2 2 2" xfId="40497"/>
    <cellStyle name="Percent 4 7 2 2 2 2 2 3" xfId="40498"/>
    <cellStyle name="Percent 4 7 2 2 2 2 2 4" xfId="40499"/>
    <cellStyle name="Percent 4 7 2 2 2 2 3" xfId="40500"/>
    <cellStyle name="Percent 4 7 2 2 2 2 3 2" xfId="40501"/>
    <cellStyle name="Percent 4 7 2 2 2 2 3 3" xfId="40502"/>
    <cellStyle name="Percent 4 7 2 2 2 2 3 4" xfId="40503"/>
    <cellStyle name="Percent 4 7 2 2 2 2 4" xfId="40504"/>
    <cellStyle name="Percent 4 7 2 2 2 2 5" xfId="40505"/>
    <cellStyle name="Percent 4 7 2 2 2 2 6" xfId="40506"/>
    <cellStyle name="Percent 4 7 2 2 2 3" xfId="40507"/>
    <cellStyle name="Percent 4 7 2 2 2 3 2" xfId="40508"/>
    <cellStyle name="Percent 4 7 2 2 2 3 2 2" xfId="40509"/>
    <cellStyle name="Percent 4 7 2 2 2 3 2 3" xfId="40510"/>
    <cellStyle name="Percent 4 7 2 2 2 3 2 4" xfId="40511"/>
    <cellStyle name="Percent 4 7 2 2 2 3 3" xfId="40512"/>
    <cellStyle name="Percent 4 7 2 2 2 3 3 2" xfId="40513"/>
    <cellStyle name="Percent 4 7 2 2 2 3 3 3" xfId="40514"/>
    <cellStyle name="Percent 4 7 2 2 2 3 3 4" xfId="40515"/>
    <cellStyle name="Percent 4 7 2 2 2 3 4" xfId="40516"/>
    <cellStyle name="Percent 4 7 2 2 2 3 5" xfId="40517"/>
    <cellStyle name="Percent 4 7 2 2 2 3 6" xfId="40518"/>
    <cellStyle name="Percent 4 7 2 2 2 4" xfId="40519"/>
    <cellStyle name="Percent 4 7 2 2 2 4 2" xfId="40520"/>
    <cellStyle name="Percent 4 7 2 2 2 4 3" xfId="40521"/>
    <cellStyle name="Percent 4 7 2 2 2 4 4" xfId="40522"/>
    <cellStyle name="Percent 4 7 2 2 2 5" xfId="40523"/>
    <cellStyle name="Percent 4 7 2 2 2 5 2" xfId="40524"/>
    <cellStyle name="Percent 4 7 2 2 2 5 3" xfId="40525"/>
    <cellStyle name="Percent 4 7 2 2 2 5 4" xfId="40526"/>
    <cellStyle name="Percent 4 7 2 2 2 6" xfId="40527"/>
    <cellStyle name="Percent 4 7 2 2 2 7" xfId="40528"/>
    <cellStyle name="Percent 4 7 2 2 2 8" xfId="40529"/>
    <cellStyle name="Percent 4 7 2 2 3" xfId="40530"/>
    <cellStyle name="Percent 4 7 2 2 3 2" xfId="40531"/>
    <cellStyle name="Percent 4 7 2 2 3 2 2" xfId="40532"/>
    <cellStyle name="Percent 4 7 2 2 3 2 2 2" xfId="40533"/>
    <cellStyle name="Percent 4 7 2 2 3 2 2 3" xfId="40534"/>
    <cellStyle name="Percent 4 7 2 2 3 2 2 4" xfId="40535"/>
    <cellStyle name="Percent 4 7 2 2 3 2 3" xfId="40536"/>
    <cellStyle name="Percent 4 7 2 2 3 2 3 2" xfId="40537"/>
    <cellStyle name="Percent 4 7 2 2 3 2 3 3" xfId="40538"/>
    <cellStyle name="Percent 4 7 2 2 3 2 3 4" xfId="40539"/>
    <cellStyle name="Percent 4 7 2 2 3 2 4" xfId="40540"/>
    <cellStyle name="Percent 4 7 2 2 3 2 5" xfId="40541"/>
    <cellStyle name="Percent 4 7 2 2 3 2 6" xfId="40542"/>
    <cellStyle name="Percent 4 7 2 2 3 3" xfId="40543"/>
    <cellStyle name="Percent 4 7 2 2 3 3 2" xfId="40544"/>
    <cellStyle name="Percent 4 7 2 2 3 3 2 2" xfId="40545"/>
    <cellStyle name="Percent 4 7 2 2 3 3 2 3" xfId="40546"/>
    <cellStyle name="Percent 4 7 2 2 3 3 2 4" xfId="40547"/>
    <cellStyle name="Percent 4 7 2 2 3 3 3" xfId="40548"/>
    <cellStyle name="Percent 4 7 2 2 3 3 3 2" xfId="40549"/>
    <cellStyle name="Percent 4 7 2 2 3 3 3 3" xfId="40550"/>
    <cellStyle name="Percent 4 7 2 2 3 3 3 4" xfId="40551"/>
    <cellStyle name="Percent 4 7 2 2 3 3 4" xfId="40552"/>
    <cellStyle name="Percent 4 7 2 2 3 3 5" xfId="40553"/>
    <cellStyle name="Percent 4 7 2 2 3 3 6" xfId="40554"/>
    <cellStyle name="Percent 4 7 2 2 3 4" xfId="40555"/>
    <cellStyle name="Percent 4 7 2 2 3 4 2" xfId="40556"/>
    <cellStyle name="Percent 4 7 2 2 3 4 3" xfId="40557"/>
    <cellStyle name="Percent 4 7 2 2 3 4 4" xfId="40558"/>
    <cellStyle name="Percent 4 7 2 2 3 5" xfId="40559"/>
    <cellStyle name="Percent 4 7 2 2 3 5 2" xfId="40560"/>
    <cellStyle name="Percent 4 7 2 2 3 5 3" xfId="40561"/>
    <cellStyle name="Percent 4 7 2 2 3 5 4" xfId="40562"/>
    <cellStyle name="Percent 4 7 2 2 3 6" xfId="40563"/>
    <cellStyle name="Percent 4 7 2 2 3 7" xfId="40564"/>
    <cellStyle name="Percent 4 7 2 2 3 8" xfId="40565"/>
    <cellStyle name="Percent 4 7 2 2 4" xfId="40566"/>
    <cellStyle name="Percent 4 7 2 2 4 2" xfId="40567"/>
    <cellStyle name="Percent 4 7 2 2 4 2 2" xfId="40568"/>
    <cellStyle name="Percent 4 7 2 2 4 2 3" xfId="40569"/>
    <cellStyle name="Percent 4 7 2 2 4 2 4" xfId="40570"/>
    <cellStyle name="Percent 4 7 2 2 4 3" xfId="40571"/>
    <cellStyle name="Percent 4 7 2 2 4 3 2" xfId="40572"/>
    <cellStyle name="Percent 4 7 2 2 4 3 3" xfId="40573"/>
    <cellStyle name="Percent 4 7 2 2 4 3 4" xfId="40574"/>
    <cellStyle name="Percent 4 7 2 2 4 4" xfId="40575"/>
    <cellStyle name="Percent 4 7 2 2 4 5" xfId="40576"/>
    <cellStyle name="Percent 4 7 2 2 4 6" xfId="40577"/>
    <cellStyle name="Percent 4 7 2 2 5" xfId="40578"/>
    <cellStyle name="Percent 4 7 2 2 5 2" xfId="40579"/>
    <cellStyle name="Percent 4 7 2 2 5 2 2" xfId="40580"/>
    <cellStyle name="Percent 4 7 2 2 5 2 3" xfId="40581"/>
    <cellStyle name="Percent 4 7 2 2 5 2 4" xfId="40582"/>
    <cellStyle name="Percent 4 7 2 2 5 3" xfId="40583"/>
    <cellStyle name="Percent 4 7 2 2 5 3 2" xfId="40584"/>
    <cellStyle name="Percent 4 7 2 2 5 3 3" xfId="40585"/>
    <cellStyle name="Percent 4 7 2 2 5 3 4" xfId="40586"/>
    <cellStyle name="Percent 4 7 2 2 5 4" xfId="40587"/>
    <cellStyle name="Percent 4 7 2 2 5 5" xfId="40588"/>
    <cellStyle name="Percent 4 7 2 2 5 6" xfId="40589"/>
    <cellStyle name="Percent 4 7 2 2 6" xfId="40590"/>
    <cellStyle name="Percent 4 7 2 2 6 2" xfId="40591"/>
    <cellStyle name="Percent 4 7 2 2 6 3" xfId="40592"/>
    <cellStyle name="Percent 4 7 2 2 6 4" xfId="40593"/>
    <cellStyle name="Percent 4 7 2 2 7" xfId="40594"/>
    <cellStyle name="Percent 4 7 2 2 7 2" xfId="40595"/>
    <cellStyle name="Percent 4 7 2 2 7 3" xfId="40596"/>
    <cellStyle name="Percent 4 7 2 2 7 4" xfId="40597"/>
    <cellStyle name="Percent 4 7 2 2 8" xfId="40598"/>
    <cellStyle name="Percent 4 7 2 2 9" xfId="40599"/>
    <cellStyle name="Percent 4 7 2 3" xfId="40600"/>
    <cellStyle name="Percent 4 7 2 3 2" xfId="40601"/>
    <cellStyle name="Percent 4 7 2 3 2 2" xfId="40602"/>
    <cellStyle name="Percent 4 7 2 3 2 2 2" xfId="40603"/>
    <cellStyle name="Percent 4 7 2 3 2 2 3" xfId="40604"/>
    <cellStyle name="Percent 4 7 2 3 2 2 4" xfId="40605"/>
    <cellStyle name="Percent 4 7 2 3 2 3" xfId="40606"/>
    <cellStyle name="Percent 4 7 2 3 2 3 2" xfId="40607"/>
    <cellStyle name="Percent 4 7 2 3 2 3 3" xfId="40608"/>
    <cellStyle name="Percent 4 7 2 3 2 3 4" xfId="40609"/>
    <cellStyle name="Percent 4 7 2 3 2 4" xfId="40610"/>
    <cellStyle name="Percent 4 7 2 3 2 5" xfId="40611"/>
    <cellStyle name="Percent 4 7 2 3 2 6" xfId="40612"/>
    <cellStyle name="Percent 4 7 2 3 3" xfId="40613"/>
    <cellStyle name="Percent 4 7 2 3 3 2" xfId="40614"/>
    <cellStyle name="Percent 4 7 2 3 3 2 2" xfId="40615"/>
    <cellStyle name="Percent 4 7 2 3 3 2 3" xfId="40616"/>
    <cellStyle name="Percent 4 7 2 3 3 2 4" xfId="40617"/>
    <cellStyle name="Percent 4 7 2 3 3 3" xfId="40618"/>
    <cellStyle name="Percent 4 7 2 3 3 3 2" xfId="40619"/>
    <cellStyle name="Percent 4 7 2 3 3 3 3" xfId="40620"/>
    <cellStyle name="Percent 4 7 2 3 3 3 4" xfId="40621"/>
    <cellStyle name="Percent 4 7 2 3 3 4" xfId="40622"/>
    <cellStyle name="Percent 4 7 2 3 3 5" xfId="40623"/>
    <cellStyle name="Percent 4 7 2 3 3 6" xfId="40624"/>
    <cellStyle name="Percent 4 7 2 3 4" xfId="40625"/>
    <cellStyle name="Percent 4 7 2 3 4 2" xfId="40626"/>
    <cellStyle name="Percent 4 7 2 3 4 3" xfId="40627"/>
    <cellStyle name="Percent 4 7 2 3 4 4" xfId="40628"/>
    <cellStyle name="Percent 4 7 2 3 5" xfId="40629"/>
    <cellStyle name="Percent 4 7 2 3 5 2" xfId="40630"/>
    <cellStyle name="Percent 4 7 2 3 5 3" xfId="40631"/>
    <cellStyle name="Percent 4 7 2 3 5 4" xfId="40632"/>
    <cellStyle name="Percent 4 7 2 3 6" xfId="40633"/>
    <cellStyle name="Percent 4 7 2 3 7" xfId="40634"/>
    <cellStyle name="Percent 4 7 2 3 8" xfId="40635"/>
    <cellStyle name="Percent 4 7 2 4" xfId="40636"/>
    <cellStyle name="Percent 4 7 2 4 2" xfId="40637"/>
    <cellStyle name="Percent 4 7 2 4 2 2" xfId="40638"/>
    <cellStyle name="Percent 4 7 2 4 2 2 2" xfId="40639"/>
    <cellStyle name="Percent 4 7 2 4 2 2 3" xfId="40640"/>
    <cellStyle name="Percent 4 7 2 4 2 2 4" xfId="40641"/>
    <cellStyle name="Percent 4 7 2 4 2 3" xfId="40642"/>
    <cellStyle name="Percent 4 7 2 4 2 3 2" xfId="40643"/>
    <cellStyle name="Percent 4 7 2 4 2 3 3" xfId="40644"/>
    <cellStyle name="Percent 4 7 2 4 2 3 4" xfId="40645"/>
    <cellStyle name="Percent 4 7 2 4 2 4" xfId="40646"/>
    <cellStyle name="Percent 4 7 2 4 2 5" xfId="40647"/>
    <cellStyle name="Percent 4 7 2 4 2 6" xfId="40648"/>
    <cellStyle name="Percent 4 7 2 4 3" xfId="40649"/>
    <cellStyle name="Percent 4 7 2 4 3 2" xfId="40650"/>
    <cellStyle name="Percent 4 7 2 4 3 2 2" xfId="40651"/>
    <cellStyle name="Percent 4 7 2 4 3 2 3" xfId="40652"/>
    <cellStyle name="Percent 4 7 2 4 3 2 4" xfId="40653"/>
    <cellStyle name="Percent 4 7 2 4 3 3" xfId="40654"/>
    <cellStyle name="Percent 4 7 2 4 3 3 2" xfId="40655"/>
    <cellStyle name="Percent 4 7 2 4 3 3 3" xfId="40656"/>
    <cellStyle name="Percent 4 7 2 4 3 3 4" xfId="40657"/>
    <cellStyle name="Percent 4 7 2 4 3 4" xfId="40658"/>
    <cellStyle name="Percent 4 7 2 4 3 5" xfId="40659"/>
    <cellStyle name="Percent 4 7 2 4 3 6" xfId="40660"/>
    <cellStyle name="Percent 4 7 2 4 4" xfId="40661"/>
    <cellStyle name="Percent 4 7 2 4 4 2" xfId="40662"/>
    <cellStyle name="Percent 4 7 2 4 4 3" xfId="40663"/>
    <cellStyle name="Percent 4 7 2 4 4 4" xfId="40664"/>
    <cellStyle name="Percent 4 7 2 4 5" xfId="40665"/>
    <cellStyle name="Percent 4 7 2 4 5 2" xfId="40666"/>
    <cellStyle name="Percent 4 7 2 4 5 3" xfId="40667"/>
    <cellStyle name="Percent 4 7 2 4 5 4" xfId="40668"/>
    <cellStyle name="Percent 4 7 2 4 6" xfId="40669"/>
    <cellStyle name="Percent 4 7 2 4 7" xfId="40670"/>
    <cellStyle name="Percent 4 7 2 4 8" xfId="40671"/>
    <cellStyle name="Percent 4 7 2 5" xfId="40672"/>
    <cellStyle name="Percent 4 7 2 5 2" xfId="40673"/>
    <cellStyle name="Percent 4 7 2 5 2 2" xfId="40674"/>
    <cellStyle name="Percent 4 7 2 5 2 2 2" xfId="40675"/>
    <cellStyle name="Percent 4 7 2 5 2 2 3" xfId="40676"/>
    <cellStyle name="Percent 4 7 2 5 2 2 4" xfId="40677"/>
    <cellStyle name="Percent 4 7 2 5 2 3" xfId="40678"/>
    <cellStyle name="Percent 4 7 2 5 2 3 2" xfId="40679"/>
    <cellStyle name="Percent 4 7 2 5 2 3 3" xfId="40680"/>
    <cellStyle name="Percent 4 7 2 5 2 3 4" xfId="40681"/>
    <cellStyle name="Percent 4 7 2 5 2 4" xfId="40682"/>
    <cellStyle name="Percent 4 7 2 5 2 5" xfId="40683"/>
    <cellStyle name="Percent 4 7 2 5 2 6" xfId="40684"/>
    <cellStyle name="Percent 4 7 2 5 3" xfId="40685"/>
    <cellStyle name="Percent 4 7 2 5 3 2" xfId="40686"/>
    <cellStyle name="Percent 4 7 2 5 3 2 2" xfId="40687"/>
    <cellStyle name="Percent 4 7 2 5 3 2 3" xfId="40688"/>
    <cellStyle name="Percent 4 7 2 5 3 2 4" xfId="40689"/>
    <cellStyle name="Percent 4 7 2 5 3 3" xfId="40690"/>
    <cellStyle name="Percent 4 7 2 5 3 3 2" xfId="40691"/>
    <cellStyle name="Percent 4 7 2 5 3 3 3" xfId="40692"/>
    <cellStyle name="Percent 4 7 2 5 3 3 4" xfId="40693"/>
    <cellStyle name="Percent 4 7 2 5 3 4" xfId="40694"/>
    <cellStyle name="Percent 4 7 2 5 3 5" xfId="40695"/>
    <cellStyle name="Percent 4 7 2 5 3 6" xfId="40696"/>
    <cellStyle name="Percent 4 7 2 5 4" xfId="40697"/>
    <cellStyle name="Percent 4 7 2 5 4 2" xfId="40698"/>
    <cellStyle name="Percent 4 7 2 5 4 3" xfId="40699"/>
    <cellStyle name="Percent 4 7 2 5 4 4" xfId="40700"/>
    <cellStyle name="Percent 4 7 2 5 5" xfId="40701"/>
    <cellStyle name="Percent 4 7 2 5 5 2" xfId="40702"/>
    <cellStyle name="Percent 4 7 2 5 5 3" xfId="40703"/>
    <cellStyle name="Percent 4 7 2 5 5 4" xfId="40704"/>
    <cellStyle name="Percent 4 7 2 5 6" xfId="40705"/>
    <cellStyle name="Percent 4 7 2 5 7" xfId="40706"/>
    <cellStyle name="Percent 4 7 2 5 8" xfId="40707"/>
    <cellStyle name="Percent 4 7 2 6" xfId="40708"/>
    <cellStyle name="Percent 4 7 2 6 2" xfId="40709"/>
    <cellStyle name="Percent 4 7 2 6 2 2" xfId="40710"/>
    <cellStyle name="Percent 4 7 2 6 2 3" xfId="40711"/>
    <cellStyle name="Percent 4 7 2 6 2 4" xfId="40712"/>
    <cellStyle name="Percent 4 7 2 6 3" xfId="40713"/>
    <cellStyle name="Percent 4 7 2 6 3 2" xfId="40714"/>
    <cellStyle name="Percent 4 7 2 6 3 3" xfId="40715"/>
    <cellStyle name="Percent 4 7 2 6 3 4" xfId="40716"/>
    <cellStyle name="Percent 4 7 2 6 4" xfId="40717"/>
    <cellStyle name="Percent 4 7 2 6 5" xfId="40718"/>
    <cellStyle name="Percent 4 7 2 6 6" xfId="40719"/>
    <cellStyle name="Percent 4 7 2 7" xfId="40720"/>
    <cellStyle name="Percent 4 7 2 7 2" xfId="40721"/>
    <cellStyle name="Percent 4 7 2 7 2 2" xfId="40722"/>
    <cellStyle name="Percent 4 7 2 7 2 3" xfId="40723"/>
    <cellStyle name="Percent 4 7 2 7 2 4" xfId="40724"/>
    <cellStyle name="Percent 4 7 2 7 3" xfId="40725"/>
    <cellStyle name="Percent 4 7 2 7 3 2" xfId="40726"/>
    <cellStyle name="Percent 4 7 2 7 3 3" xfId="40727"/>
    <cellStyle name="Percent 4 7 2 7 3 4" xfId="40728"/>
    <cellStyle name="Percent 4 7 2 7 4" xfId="40729"/>
    <cellStyle name="Percent 4 7 2 7 5" xfId="40730"/>
    <cellStyle name="Percent 4 7 2 7 6" xfId="40731"/>
    <cellStyle name="Percent 4 7 2 8" xfId="40732"/>
    <cellStyle name="Percent 4 7 2 8 2" xfId="40733"/>
    <cellStyle name="Percent 4 7 2 8 3" xfId="40734"/>
    <cellStyle name="Percent 4 7 2 8 4" xfId="40735"/>
    <cellStyle name="Percent 4 7 2 9" xfId="40736"/>
    <cellStyle name="Percent 4 7 2 9 2" xfId="40737"/>
    <cellStyle name="Percent 4 7 2 9 3" xfId="40738"/>
    <cellStyle name="Percent 4 7 2 9 4" xfId="40739"/>
    <cellStyle name="Percent 4 7 3" xfId="40740"/>
    <cellStyle name="Percent 4 7 3 10" xfId="40741"/>
    <cellStyle name="Percent 4 7 3 2" xfId="40742"/>
    <cellStyle name="Percent 4 7 3 2 2" xfId="40743"/>
    <cellStyle name="Percent 4 7 3 2 2 2" xfId="40744"/>
    <cellStyle name="Percent 4 7 3 2 2 2 2" xfId="40745"/>
    <cellStyle name="Percent 4 7 3 2 2 2 3" xfId="40746"/>
    <cellStyle name="Percent 4 7 3 2 2 2 4" xfId="40747"/>
    <cellStyle name="Percent 4 7 3 2 2 3" xfId="40748"/>
    <cellStyle name="Percent 4 7 3 2 2 3 2" xfId="40749"/>
    <cellStyle name="Percent 4 7 3 2 2 3 3" xfId="40750"/>
    <cellStyle name="Percent 4 7 3 2 2 3 4" xfId="40751"/>
    <cellStyle name="Percent 4 7 3 2 2 4" xfId="40752"/>
    <cellStyle name="Percent 4 7 3 2 2 5" xfId="40753"/>
    <cellStyle name="Percent 4 7 3 2 2 6" xfId="40754"/>
    <cellStyle name="Percent 4 7 3 2 3" xfId="40755"/>
    <cellStyle name="Percent 4 7 3 2 3 2" xfId="40756"/>
    <cellStyle name="Percent 4 7 3 2 3 2 2" xfId="40757"/>
    <cellStyle name="Percent 4 7 3 2 3 2 3" xfId="40758"/>
    <cellStyle name="Percent 4 7 3 2 3 2 4" xfId="40759"/>
    <cellStyle name="Percent 4 7 3 2 3 3" xfId="40760"/>
    <cellStyle name="Percent 4 7 3 2 3 3 2" xfId="40761"/>
    <cellStyle name="Percent 4 7 3 2 3 3 3" xfId="40762"/>
    <cellStyle name="Percent 4 7 3 2 3 3 4" xfId="40763"/>
    <cellStyle name="Percent 4 7 3 2 3 4" xfId="40764"/>
    <cellStyle name="Percent 4 7 3 2 3 5" xfId="40765"/>
    <cellStyle name="Percent 4 7 3 2 3 6" xfId="40766"/>
    <cellStyle name="Percent 4 7 3 2 4" xfId="40767"/>
    <cellStyle name="Percent 4 7 3 2 4 2" xfId="40768"/>
    <cellStyle name="Percent 4 7 3 2 4 3" xfId="40769"/>
    <cellStyle name="Percent 4 7 3 2 4 4" xfId="40770"/>
    <cellStyle name="Percent 4 7 3 2 5" xfId="40771"/>
    <cellStyle name="Percent 4 7 3 2 5 2" xfId="40772"/>
    <cellStyle name="Percent 4 7 3 2 5 3" xfId="40773"/>
    <cellStyle name="Percent 4 7 3 2 5 4" xfId="40774"/>
    <cellStyle name="Percent 4 7 3 2 6" xfId="40775"/>
    <cellStyle name="Percent 4 7 3 2 7" xfId="40776"/>
    <cellStyle name="Percent 4 7 3 2 8" xfId="40777"/>
    <cellStyle name="Percent 4 7 3 3" xfId="40778"/>
    <cellStyle name="Percent 4 7 3 3 2" xfId="40779"/>
    <cellStyle name="Percent 4 7 3 3 2 2" xfId="40780"/>
    <cellStyle name="Percent 4 7 3 3 2 2 2" xfId="40781"/>
    <cellStyle name="Percent 4 7 3 3 2 2 3" xfId="40782"/>
    <cellStyle name="Percent 4 7 3 3 2 2 4" xfId="40783"/>
    <cellStyle name="Percent 4 7 3 3 2 3" xfId="40784"/>
    <cellStyle name="Percent 4 7 3 3 2 3 2" xfId="40785"/>
    <cellStyle name="Percent 4 7 3 3 2 3 3" xfId="40786"/>
    <cellStyle name="Percent 4 7 3 3 2 3 4" xfId="40787"/>
    <cellStyle name="Percent 4 7 3 3 2 4" xfId="40788"/>
    <cellStyle name="Percent 4 7 3 3 2 5" xfId="40789"/>
    <cellStyle name="Percent 4 7 3 3 2 6" xfId="40790"/>
    <cellStyle name="Percent 4 7 3 3 3" xfId="40791"/>
    <cellStyle name="Percent 4 7 3 3 3 2" xfId="40792"/>
    <cellStyle name="Percent 4 7 3 3 3 2 2" xfId="40793"/>
    <cellStyle name="Percent 4 7 3 3 3 2 3" xfId="40794"/>
    <cellStyle name="Percent 4 7 3 3 3 2 4" xfId="40795"/>
    <cellStyle name="Percent 4 7 3 3 3 3" xfId="40796"/>
    <cellStyle name="Percent 4 7 3 3 3 3 2" xfId="40797"/>
    <cellStyle name="Percent 4 7 3 3 3 3 3" xfId="40798"/>
    <cellStyle name="Percent 4 7 3 3 3 3 4" xfId="40799"/>
    <cellStyle name="Percent 4 7 3 3 3 4" xfId="40800"/>
    <cellStyle name="Percent 4 7 3 3 3 5" xfId="40801"/>
    <cellStyle name="Percent 4 7 3 3 3 6" xfId="40802"/>
    <cellStyle name="Percent 4 7 3 3 4" xfId="40803"/>
    <cellStyle name="Percent 4 7 3 3 4 2" xfId="40804"/>
    <cellStyle name="Percent 4 7 3 3 4 3" xfId="40805"/>
    <cellStyle name="Percent 4 7 3 3 4 4" xfId="40806"/>
    <cellStyle name="Percent 4 7 3 3 5" xfId="40807"/>
    <cellStyle name="Percent 4 7 3 3 5 2" xfId="40808"/>
    <cellStyle name="Percent 4 7 3 3 5 3" xfId="40809"/>
    <cellStyle name="Percent 4 7 3 3 5 4" xfId="40810"/>
    <cellStyle name="Percent 4 7 3 3 6" xfId="40811"/>
    <cellStyle name="Percent 4 7 3 3 7" xfId="40812"/>
    <cellStyle name="Percent 4 7 3 3 8" xfId="40813"/>
    <cellStyle name="Percent 4 7 3 4" xfId="40814"/>
    <cellStyle name="Percent 4 7 3 4 2" xfId="40815"/>
    <cellStyle name="Percent 4 7 3 4 2 2" xfId="40816"/>
    <cellStyle name="Percent 4 7 3 4 2 3" xfId="40817"/>
    <cellStyle name="Percent 4 7 3 4 2 4" xfId="40818"/>
    <cellStyle name="Percent 4 7 3 4 3" xfId="40819"/>
    <cellStyle name="Percent 4 7 3 4 3 2" xfId="40820"/>
    <cellStyle name="Percent 4 7 3 4 3 3" xfId="40821"/>
    <cellStyle name="Percent 4 7 3 4 3 4" xfId="40822"/>
    <cellStyle name="Percent 4 7 3 4 4" xfId="40823"/>
    <cellStyle name="Percent 4 7 3 4 5" xfId="40824"/>
    <cellStyle name="Percent 4 7 3 4 6" xfId="40825"/>
    <cellStyle name="Percent 4 7 3 5" xfId="40826"/>
    <cellStyle name="Percent 4 7 3 5 2" xfId="40827"/>
    <cellStyle name="Percent 4 7 3 5 2 2" xfId="40828"/>
    <cellStyle name="Percent 4 7 3 5 2 3" xfId="40829"/>
    <cellStyle name="Percent 4 7 3 5 2 4" xfId="40830"/>
    <cellStyle name="Percent 4 7 3 5 3" xfId="40831"/>
    <cellStyle name="Percent 4 7 3 5 3 2" xfId="40832"/>
    <cellStyle name="Percent 4 7 3 5 3 3" xfId="40833"/>
    <cellStyle name="Percent 4 7 3 5 3 4" xfId="40834"/>
    <cellStyle name="Percent 4 7 3 5 4" xfId="40835"/>
    <cellStyle name="Percent 4 7 3 5 5" xfId="40836"/>
    <cellStyle name="Percent 4 7 3 5 6" xfId="40837"/>
    <cellStyle name="Percent 4 7 3 6" xfId="40838"/>
    <cellStyle name="Percent 4 7 3 6 2" xfId="40839"/>
    <cellStyle name="Percent 4 7 3 6 3" xfId="40840"/>
    <cellStyle name="Percent 4 7 3 6 4" xfId="40841"/>
    <cellStyle name="Percent 4 7 3 7" xfId="40842"/>
    <cellStyle name="Percent 4 7 3 7 2" xfId="40843"/>
    <cellStyle name="Percent 4 7 3 7 3" xfId="40844"/>
    <cellStyle name="Percent 4 7 3 7 4" xfId="40845"/>
    <cellStyle name="Percent 4 7 3 8" xfId="40846"/>
    <cellStyle name="Percent 4 7 3 9" xfId="40847"/>
    <cellStyle name="Percent 4 7 4" xfId="40848"/>
    <cellStyle name="Percent 4 7 4 2" xfId="40849"/>
    <cellStyle name="Percent 4 7 4 2 2" xfId="40850"/>
    <cellStyle name="Percent 4 7 4 2 2 2" xfId="40851"/>
    <cellStyle name="Percent 4 7 4 2 2 3" xfId="40852"/>
    <cellStyle name="Percent 4 7 4 2 2 4" xfId="40853"/>
    <cellStyle name="Percent 4 7 4 2 3" xfId="40854"/>
    <cellStyle name="Percent 4 7 4 2 3 2" xfId="40855"/>
    <cellStyle name="Percent 4 7 4 2 3 3" xfId="40856"/>
    <cellStyle name="Percent 4 7 4 2 3 4" xfId="40857"/>
    <cellStyle name="Percent 4 7 4 2 4" xfId="40858"/>
    <cellStyle name="Percent 4 7 4 2 5" xfId="40859"/>
    <cellStyle name="Percent 4 7 4 2 6" xfId="40860"/>
    <cellStyle name="Percent 4 7 4 3" xfId="40861"/>
    <cellStyle name="Percent 4 7 4 3 2" xfId="40862"/>
    <cellStyle name="Percent 4 7 4 3 2 2" xfId="40863"/>
    <cellStyle name="Percent 4 7 4 3 2 3" xfId="40864"/>
    <cellStyle name="Percent 4 7 4 3 2 4" xfId="40865"/>
    <cellStyle name="Percent 4 7 4 3 3" xfId="40866"/>
    <cellStyle name="Percent 4 7 4 3 3 2" xfId="40867"/>
    <cellStyle name="Percent 4 7 4 3 3 3" xfId="40868"/>
    <cellStyle name="Percent 4 7 4 3 3 4" xfId="40869"/>
    <cellStyle name="Percent 4 7 4 3 4" xfId="40870"/>
    <cellStyle name="Percent 4 7 4 3 5" xfId="40871"/>
    <cellStyle name="Percent 4 7 4 3 6" xfId="40872"/>
    <cellStyle name="Percent 4 7 4 4" xfId="40873"/>
    <cellStyle name="Percent 4 7 4 4 2" xfId="40874"/>
    <cellStyle name="Percent 4 7 4 4 3" xfId="40875"/>
    <cellStyle name="Percent 4 7 4 4 4" xfId="40876"/>
    <cellStyle name="Percent 4 7 4 5" xfId="40877"/>
    <cellStyle name="Percent 4 7 4 5 2" xfId="40878"/>
    <cellStyle name="Percent 4 7 4 5 3" xfId="40879"/>
    <cellStyle name="Percent 4 7 4 5 4" xfId="40880"/>
    <cellStyle name="Percent 4 7 4 6" xfId="40881"/>
    <cellStyle name="Percent 4 7 4 7" xfId="40882"/>
    <cellStyle name="Percent 4 7 4 8" xfId="40883"/>
    <cellStyle name="Percent 4 7 5" xfId="40884"/>
    <cellStyle name="Percent 4 7 5 2" xfId="40885"/>
    <cellStyle name="Percent 4 7 5 2 2" xfId="40886"/>
    <cellStyle name="Percent 4 7 5 2 2 2" xfId="40887"/>
    <cellStyle name="Percent 4 7 5 2 2 3" xfId="40888"/>
    <cellStyle name="Percent 4 7 5 2 2 4" xfId="40889"/>
    <cellStyle name="Percent 4 7 5 2 3" xfId="40890"/>
    <cellStyle name="Percent 4 7 5 2 3 2" xfId="40891"/>
    <cellStyle name="Percent 4 7 5 2 3 3" xfId="40892"/>
    <cellStyle name="Percent 4 7 5 2 3 4" xfId="40893"/>
    <cellStyle name="Percent 4 7 5 2 4" xfId="40894"/>
    <cellStyle name="Percent 4 7 5 2 5" xfId="40895"/>
    <cellStyle name="Percent 4 7 5 2 6" xfId="40896"/>
    <cellStyle name="Percent 4 7 5 3" xfId="40897"/>
    <cellStyle name="Percent 4 7 5 3 2" xfId="40898"/>
    <cellStyle name="Percent 4 7 5 3 2 2" xfId="40899"/>
    <cellStyle name="Percent 4 7 5 3 2 3" xfId="40900"/>
    <cellStyle name="Percent 4 7 5 3 2 4" xfId="40901"/>
    <cellStyle name="Percent 4 7 5 3 3" xfId="40902"/>
    <cellStyle name="Percent 4 7 5 3 3 2" xfId="40903"/>
    <cellStyle name="Percent 4 7 5 3 3 3" xfId="40904"/>
    <cellStyle name="Percent 4 7 5 3 3 4" xfId="40905"/>
    <cellStyle name="Percent 4 7 5 3 4" xfId="40906"/>
    <cellStyle name="Percent 4 7 5 3 5" xfId="40907"/>
    <cellStyle name="Percent 4 7 5 3 6" xfId="40908"/>
    <cellStyle name="Percent 4 7 5 4" xfId="40909"/>
    <cellStyle name="Percent 4 7 5 4 2" xfId="40910"/>
    <cellStyle name="Percent 4 7 5 4 3" xfId="40911"/>
    <cellStyle name="Percent 4 7 5 4 4" xfId="40912"/>
    <cellStyle name="Percent 4 7 5 5" xfId="40913"/>
    <cellStyle name="Percent 4 7 5 5 2" xfId="40914"/>
    <cellStyle name="Percent 4 7 5 5 3" xfId="40915"/>
    <cellStyle name="Percent 4 7 5 5 4" xfId="40916"/>
    <cellStyle name="Percent 4 7 5 6" xfId="40917"/>
    <cellStyle name="Percent 4 7 5 7" xfId="40918"/>
    <cellStyle name="Percent 4 7 5 8" xfId="40919"/>
    <cellStyle name="Percent 4 7 6" xfId="40920"/>
    <cellStyle name="Percent 4 7 6 2" xfId="40921"/>
    <cellStyle name="Percent 4 7 6 2 2" xfId="40922"/>
    <cellStyle name="Percent 4 7 6 2 2 2" xfId="40923"/>
    <cellStyle name="Percent 4 7 6 2 2 3" xfId="40924"/>
    <cellStyle name="Percent 4 7 6 2 2 4" xfId="40925"/>
    <cellStyle name="Percent 4 7 6 2 3" xfId="40926"/>
    <cellStyle name="Percent 4 7 6 2 3 2" xfId="40927"/>
    <cellStyle name="Percent 4 7 6 2 3 3" xfId="40928"/>
    <cellStyle name="Percent 4 7 6 2 3 4" xfId="40929"/>
    <cellStyle name="Percent 4 7 6 2 4" xfId="40930"/>
    <cellStyle name="Percent 4 7 6 2 5" xfId="40931"/>
    <cellStyle name="Percent 4 7 6 2 6" xfId="40932"/>
    <cellStyle name="Percent 4 7 6 3" xfId="40933"/>
    <cellStyle name="Percent 4 7 6 3 2" xfId="40934"/>
    <cellStyle name="Percent 4 7 6 3 2 2" xfId="40935"/>
    <cellStyle name="Percent 4 7 6 3 2 3" xfId="40936"/>
    <cellStyle name="Percent 4 7 6 3 2 4" xfId="40937"/>
    <cellStyle name="Percent 4 7 6 3 3" xfId="40938"/>
    <cellStyle name="Percent 4 7 6 3 3 2" xfId="40939"/>
    <cellStyle name="Percent 4 7 6 3 3 3" xfId="40940"/>
    <cellStyle name="Percent 4 7 6 3 3 4" xfId="40941"/>
    <cellStyle name="Percent 4 7 6 3 4" xfId="40942"/>
    <cellStyle name="Percent 4 7 6 3 5" xfId="40943"/>
    <cellStyle name="Percent 4 7 6 3 6" xfId="40944"/>
    <cellStyle name="Percent 4 7 6 4" xfId="40945"/>
    <cellStyle name="Percent 4 7 6 4 2" xfId="40946"/>
    <cellStyle name="Percent 4 7 6 4 3" xfId="40947"/>
    <cellStyle name="Percent 4 7 6 4 4" xfId="40948"/>
    <cellStyle name="Percent 4 7 6 5" xfId="40949"/>
    <cellStyle name="Percent 4 7 6 5 2" xfId="40950"/>
    <cellStyle name="Percent 4 7 6 5 3" xfId="40951"/>
    <cellStyle name="Percent 4 7 6 5 4" xfId="40952"/>
    <cellStyle name="Percent 4 7 6 6" xfId="40953"/>
    <cellStyle name="Percent 4 7 6 7" xfId="40954"/>
    <cellStyle name="Percent 4 7 6 8" xfId="40955"/>
    <cellStyle name="Percent 4 7 7" xfId="40956"/>
    <cellStyle name="Percent 4 7 7 2" xfId="40957"/>
    <cellStyle name="Percent 4 7 7 2 2" xfId="40958"/>
    <cellStyle name="Percent 4 7 7 2 3" xfId="40959"/>
    <cellStyle name="Percent 4 7 7 2 4" xfId="40960"/>
    <cellStyle name="Percent 4 7 7 3" xfId="40961"/>
    <cellStyle name="Percent 4 7 7 3 2" xfId="40962"/>
    <cellStyle name="Percent 4 7 7 3 3" xfId="40963"/>
    <cellStyle name="Percent 4 7 7 3 4" xfId="40964"/>
    <cellStyle name="Percent 4 7 7 4" xfId="40965"/>
    <cellStyle name="Percent 4 7 7 5" xfId="40966"/>
    <cellStyle name="Percent 4 7 7 6" xfId="40967"/>
    <cellStyle name="Percent 4 7 8" xfId="40968"/>
    <cellStyle name="Percent 4 7 8 2" xfId="40969"/>
    <cellStyle name="Percent 4 7 8 2 2" xfId="40970"/>
    <cellStyle name="Percent 4 7 8 2 3" xfId="40971"/>
    <cellStyle name="Percent 4 7 8 2 4" xfId="40972"/>
    <cellStyle name="Percent 4 7 8 3" xfId="40973"/>
    <cellStyle name="Percent 4 7 8 3 2" xfId="40974"/>
    <cellStyle name="Percent 4 7 8 3 3" xfId="40975"/>
    <cellStyle name="Percent 4 7 8 3 4" xfId="40976"/>
    <cellStyle name="Percent 4 7 8 4" xfId="40977"/>
    <cellStyle name="Percent 4 7 8 5" xfId="40978"/>
    <cellStyle name="Percent 4 7 8 6" xfId="40979"/>
    <cellStyle name="Percent 4 7 9" xfId="40980"/>
    <cellStyle name="Percent 4 7 9 2" xfId="40981"/>
    <cellStyle name="Percent 4 7 9 3" xfId="40982"/>
    <cellStyle name="Percent 4 7 9 4" xfId="40983"/>
    <cellStyle name="Percent 4 8" xfId="40984"/>
    <cellStyle name="Percent 4 8 10" xfId="40985"/>
    <cellStyle name="Percent 4 8 11" xfId="40986"/>
    <cellStyle name="Percent 4 8 12" xfId="40987"/>
    <cellStyle name="Percent 4 8 2" xfId="40988"/>
    <cellStyle name="Percent 4 8 2 10" xfId="40989"/>
    <cellStyle name="Percent 4 8 2 2" xfId="40990"/>
    <cellStyle name="Percent 4 8 2 2 2" xfId="40991"/>
    <cellStyle name="Percent 4 8 2 2 2 2" xfId="40992"/>
    <cellStyle name="Percent 4 8 2 2 2 2 2" xfId="40993"/>
    <cellStyle name="Percent 4 8 2 2 2 2 3" xfId="40994"/>
    <cellStyle name="Percent 4 8 2 2 2 2 4" xfId="40995"/>
    <cellStyle name="Percent 4 8 2 2 2 3" xfId="40996"/>
    <cellStyle name="Percent 4 8 2 2 2 3 2" xfId="40997"/>
    <cellStyle name="Percent 4 8 2 2 2 3 3" xfId="40998"/>
    <cellStyle name="Percent 4 8 2 2 2 3 4" xfId="40999"/>
    <cellStyle name="Percent 4 8 2 2 2 4" xfId="41000"/>
    <cellStyle name="Percent 4 8 2 2 2 5" xfId="41001"/>
    <cellStyle name="Percent 4 8 2 2 2 6" xfId="41002"/>
    <cellStyle name="Percent 4 8 2 2 3" xfId="41003"/>
    <cellStyle name="Percent 4 8 2 2 3 2" xfId="41004"/>
    <cellStyle name="Percent 4 8 2 2 3 2 2" xfId="41005"/>
    <cellStyle name="Percent 4 8 2 2 3 2 3" xfId="41006"/>
    <cellStyle name="Percent 4 8 2 2 3 2 4" xfId="41007"/>
    <cellStyle name="Percent 4 8 2 2 3 3" xfId="41008"/>
    <cellStyle name="Percent 4 8 2 2 3 3 2" xfId="41009"/>
    <cellStyle name="Percent 4 8 2 2 3 3 3" xfId="41010"/>
    <cellStyle name="Percent 4 8 2 2 3 3 4" xfId="41011"/>
    <cellStyle name="Percent 4 8 2 2 3 4" xfId="41012"/>
    <cellStyle name="Percent 4 8 2 2 3 5" xfId="41013"/>
    <cellStyle name="Percent 4 8 2 2 3 6" xfId="41014"/>
    <cellStyle name="Percent 4 8 2 2 4" xfId="41015"/>
    <cellStyle name="Percent 4 8 2 2 4 2" xfId="41016"/>
    <cellStyle name="Percent 4 8 2 2 4 3" xfId="41017"/>
    <cellStyle name="Percent 4 8 2 2 4 4" xfId="41018"/>
    <cellStyle name="Percent 4 8 2 2 5" xfId="41019"/>
    <cellStyle name="Percent 4 8 2 2 5 2" xfId="41020"/>
    <cellStyle name="Percent 4 8 2 2 5 3" xfId="41021"/>
    <cellStyle name="Percent 4 8 2 2 5 4" xfId="41022"/>
    <cellStyle name="Percent 4 8 2 2 6" xfId="41023"/>
    <cellStyle name="Percent 4 8 2 2 7" xfId="41024"/>
    <cellStyle name="Percent 4 8 2 2 8" xfId="41025"/>
    <cellStyle name="Percent 4 8 2 3" xfId="41026"/>
    <cellStyle name="Percent 4 8 2 3 2" xfId="41027"/>
    <cellStyle name="Percent 4 8 2 3 2 2" xfId="41028"/>
    <cellStyle name="Percent 4 8 2 3 2 2 2" xfId="41029"/>
    <cellStyle name="Percent 4 8 2 3 2 2 3" xfId="41030"/>
    <cellStyle name="Percent 4 8 2 3 2 2 4" xfId="41031"/>
    <cellStyle name="Percent 4 8 2 3 2 3" xfId="41032"/>
    <cellStyle name="Percent 4 8 2 3 2 3 2" xfId="41033"/>
    <cellStyle name="Percent 4 8 2 3 2 3 3" xfId="41034"/>
    <cellStyle name="Percent 4 8 2 3 2 3 4" xfId="41035"/>
    <cellStyle name="Percent 4 8 2 3 2 4" xfId="41036"/>
    <cellStyle name="Percent 4 8 2 3 2 5" xfId="41037"/>
    <cellStyle name="Percent 4 8 2 3 2 6" xfId="41038"/>
    <cellStyle name="Percent 4 8 2 3 3" xfId="41039"/>
    <cellStyle name="Percent 4 8 2 3 3 2" xfId="41040"/>
    <cellStyle name="Percent 4 8 2 3 3 2 2" xfId="41041"/>
    <cellStyle name="Percent 4 8 2 3 3 2 3" xfId="41042"/>
    <cellStyle name="Percent 4 8 2 3 3 2 4" xfId="41043"/>
    <cellStyle name="Percent 4 8 2 3 3 3" xfId="41044"/>
    <cellStyle name="Percent 4 8 2 3 3 3 2" xfId="41045"/>
    <cellStyle name="Percent 4 8 2 3 3 3 3" xfId="41046"/>
    <cellStyle name="Percent 4 8 2 3 3 3 4" xfId="41047"/>
    <cellStyle name="Percent 4 8 2 3 3 4" xfId="41048"/>
    <cellStyle name="Percent 4 8 2 3 3 5" xfId="41049"/>
    <cellStyle name="Percent 4 8 2 3 3 6" xfId="41050"/>
    <cellStyle name="Percent 4 8 2 3 4" xfId="41051"/>
    <cellStyle name="Percent 4 8 2 3 4 2" xfId="41052"/>
    <cellStyle name="Percent 4 8 2 3 4 3" xfId="41053"/>
    <cellStyle name="Percent 4 8 2 3 4 4" xfId="41054"/>
    <cellStyle name="Percent 4 8 2 3 5" xfId="41055"/>
    <cellStyle name="Percent 4 8 2 3 5 2" xfId="41056"/>
    <cellStyle name="Percent 4 8 2 3 5 3" xfId="41057"/>
    <cellStyle name="Percent 4 8 2 3 5 4" xfId="41058"/>
    <cellStyle name="Percent 4 8 2 3 6" xfId="41059"/>
    <cellStyle name="Percent 4 8 2 3 7" xfId="41060"/>
    <cellStyle name="Percent 4 8 2 3 8" xfId="41061"/>
    <cellStyle name="Percent 4 8 2 4" xfId="41062"/>
    <cellStyle name="Percent 4 8 2 4 2" xfId="41063"/>
    <cellStyle name="Percent 4 8 2 4 2 2" xfId="41064"/>
    <cellStyle name="Percent 4 8 2 4 2 3" xfId="41065"/>
    <cellStyle name="Percent 4 8 2 4 2 4" xfId="41066"/>
    <cellStyle name="Percent 4 8 2 4 3" xfId="41067"/>
    <cellStyle name="Percent 4 8 2 4 3 2" xfId="41068"/>
    <cellStyle name="Percent 4 8 2 4 3 3" xfId="41069"/>
    <cellStyle name="Percent 4 8 2 4 3 4" xfId="41070"/>
    <cellStyle name="Percent 4 8 2 4 4" xfId="41071"/>
    <cellStyle name="Percent 4 8 2 4 5" xfId="41072"/>
    <cellStyle name="Percent 4 8 2 4 6" xfId="41073"/>
    <cellStyle name="Percent 4 8 2 5" xfId="41074"/>
    <cellStyle name="Percent 4 8 2 5 2" xfId="41075"/>
    <cellStyle name="Percent 4 8 2 5 2 2" xfId="41076"/>
    <cellStyle name="Percent 4 8 2 5 2 3" xfId="41077"/>
    <cellStyle name="Percent 4 8 2 5 2 4" xfId="41078"/>
    <cellStyle name="Percent 4 8 2 5 3" xfId="41079"/>
    <cellStyle name="Percent 4 8 2 5 3 2" xfId="41080"/>
    <cellStyle name="Percent 4 8 2 5 3 3" xfId="41081"/>
    <cellStyle name="Percent 4 8 2 5 3 4" xfId="41082"/>
    <cellStyle name="Percent 4 8 2 5 4" xfId="41083"/>
    <cellStyle name="Percent 4 8 2 5 5" xfId="41084"/>
    <cellStyle name="Percent 4 8 2 5 6" xfId="41085"/>
    <cellStyle name="Percent 4 8 2 6" xfId="41086"/>
    <cellStyle name="Percent 4 8 2 6 2" xfId="41087"/>
    <cellStyle name="Percent 4 8 2 6 3" xfId="41088"/>
    <cellStyle name="Percent 4 8 2 6 4" xfId="41089"/>
    <cellStyle name="Percent 4 8 2 7" xfId="41090"/>
    <cellStyle name="Percent 4 8 2 7 2" xfId="41091"/>
    <cellStyle name="Percent 4 8 2 7 3" xfId="41092"/>
    <cellStyle name="Percent 4 8 2 7 4" xfId="41093"/>
    <cellStyle name="Percent 4 8 2 8" xfId="41094"/>
    <cellStyle name="Percent 4 8 2 9" xfId="41095"/>
    <cellStyle name="Percent 4 8 3" xfId="41096"/>
    <cellStyle name="Percent 4 8 3 2" xfId="41097"/>
    <cellStyle name="Percent 4 8 3 2 2" xfId="41098"/>
    <cellStyle name="Percent 4 8 3 2 2 2" xfId="41099"/>
    <cellStyle name="Percent 4 8 3 2 2 3" xfId="41100"/>
    <cellStyle name="Percent 4 8 3 2 2 4" xfId="41101"/>
    <cellStyle name="Percent 4 8 3 2 3" xfId="41102"/>
    <cellStyle name="Percent 4 8 3 2 3 2" xfId="41103"/>
    <cellStyle name="Percent 4 8 3 2 3 3" xfId="41104"/>
    <cellStyle name="Percent 4 8 3 2 3 4" xfId="41105"/>
    <cellStyle name="Percent 4 8 3 2 4" xfId="41106"/>
    <cellStyle name="Percent 4 8 3 2 5" xfId="41107"/>
    <cellStyle name="Percent 4 8 3 2 6" xfId="41108"/>
    <cellStyle name="Percent 4 8 3 3" xfId="41109"/>
    <cellStyle name="Percent 4 8 3 3 2" xfId="41110"/>
    <cellStyle name="Percent 4 8 3 3 2 2" xfId="41111"/>
    <cellStyle name="Percent 4 8 3 3 2 3" xfId="41112"/>
    <cellStyle name="Percent 4 8 3 3 2 4" xfId="41113"/>
    <cellStyle name="Percent 4 8 3 3 3" xfId="41114"/>
    <cellStyle name="Percent 4 8 3 3 3 2" xfId="41115"/>
    <cellStyle name="Percent 4 8 3 3 3 3" xfId="41116"/>
    <cellStyle name="Percent 4 8 3 3 3 4" xfId="41117"/>
    <cellStyle name="Percent 4 8 3 3 4" xfId="41118"/>
    <cellStyle name="Percent 4 8 3 3 5" xfId="41119"/>
    <cellStyle name="Percent 4 8 3 3 6" xfId="41120"/>
    <cellStyle name="Percent 4 8 3 4" xfId="41121"/>
    <cellStyle name="Percent 4 8 3 4 2" xfId="41122"/>
    <cellStyle name="Percent 4 8 3 4 3" xfId="41123"/>
    <cellStyle name="Percent 4 8 3 4 4" xfId="41124"/>
    <cellStyle name="Percent 4 8 3 5" xfId="41125"/>
    <cellStyle name="Percent 4 8 3 5 2" xfId="41126"/>
    <cellStyle name="Percent 4 8 3 5 3" xfId="41127"/>
    <cellStyle name="Percent 4 8 3 5 4" xfId="41128"/>
    <cellStyle name="Percent 4 8 3 6" xfId="41129"/>
    <cellStyle name="Percent 4 8 3 7" xfId="41130"/>
    <cellStyle name="Percent 4 8 3 8" xfId="41131"/>
    <cellStyle name="Percent 4 8 4" xfId="41132"/>
    <cellStyle name="Percent 4 8 4 2" xfId="41133"/>
    <cellStyle name="Percent 4 8 4 2 2" xfId="41134"/>
    <cellStyle name="Percent 4 8 4 2 2 2" xfId="41135"/>
    <cellStyle name="Percent 4 8 4 2 2 3" xfId="41136"/>
    <cellStyle name="Percent 4 8 4 2 2 4" xfId="41137"/>
    <cellStyle name="Percent 4 8 4 2 3" xfId="41138"/>
    <cellStyle name="Percent 4 8 4 2 3 2" xfId="41139"/>
    <cellStyle name="Percent 4 8 4 2 3 3" xfId="41140"/>
    <cellStyle name="Percent 4 8 4 2 3 4" xfId="41141"/>
    <cellStyle name="Percent 4 8 4 2 4" xfId="41142"/>
    <cellStyle name="Percent 4 8 4 2 5" xfId="41143"/>
    <cellStyle name="Percent 4 8 4 2 6" xfId="41144"/>
    <cellStyle name="Percent 4 8 4 3" xfId="41145"/>
    <cellStyle name="Percent 4 8 4 3 2" xfId="41146"/>
    <cellStyle name="Percent 4 8 4 3 2 2" xfId="41147"/>
    <cellStyle name="Percent 4 8 4 3 2 3" xfId="41148"/>
    <cellStyle name="Percent 4 8 4 3 2 4" xfId="41149"/>
    <cellStyle name="Percent 4 8 4 3 3" xfId="41150"/>
    <cellStyle name="Percent 4 8 4 3 3 2" xfId="41151"/>
    <cellStyle name="Percent 4 8 4 3 3 3" xfId="41152"/>
    <cellStyle name="Percent 4 8 4 3 3 4" xfId="41153"/>
    <cellStyle name="Percent 4 8 4 3 4" xfId="41154"/>
    <cellStyle name="Percent 4 8 4 3 5" xfId="41155"/>
    <cellStyle name="Percent 4 8 4 3 6" xfId="41156"/>
    <cellStyle name="Percent 4 8 4 4" xfId="41157"/>
    <cellStyle name="Percent 4 8 4 4 2" xfId="41158"/>
    <cellStyle name="Percent 4 8 4 4 3" xfId="41159"/>
    <cellStyle name="Percent 4 8 4 4 4" xfId="41160"/>
    <cellStyle name="Percent 4 8 4 5" xfId="41161"/>
    <cellStyle name="Percent 4 8 4 5 2" xfId="41162"/>
    <cellStyle name="Percent 4 8 4 5 3" xfId="41163"/>
    <cellStyle name="Percent 4 8 4 5 4" xfId="41164"/>
    <cellStyle name="Percent 4 8 4 6" xfId="41165"/>
    <cellStyle name="Percent 4 8 4 7" xfId="41166"/>
    <cellStyle name="Percent 4 8 4 8" xfId="41167"/>
    <cellStyle name="Percent 4 8 5" xfId="41168"/>
    <cellStyle name="Percent 4 8 5 2" xfId="41169"/>
    <cellStyle name="Percent 4 8 5 2 2" xfId="41170"/>
    <cellStyle name="Percent 4 8 5 2 2 2" xfId="41171"/>
    <cellStyle name="Percent 4 8 5 2 2 3" xfId="41172"/>
    <cellStyle name="Percent 4 8 5 2 2 4" xfId="41173"/>
    <cellStyle name="Percent 4 8 5 2 3" xfId="41174"/>
    <cellStyle name="Percent 4 8 5 2 3 2" xfId="41175"/>
    <cellStyle name="Percent 4 8 5 2 3 3" xfId="41176"/>
    <cellStyle name="Percent 4 8 5 2 3 4" xfId="41177"/>
    <cellStyle name="Percent 4 8 5 2 4" xfId="41178"/>
    <cellStyle name="Percent 4 8 5 2 5" xfId="41179"/>
    <cellStyle name="Percent 4 8 5 2 6" xfId="41180"/>
    <cellStyle name="Percent 4 8 5 3" xfId="41181"/>
    <cellStyle name="Percent 4 8 5 3 2" xfId="41182"/>
    <cellStyle name="Percent 4 8 5 3 2 2" xfId="41183"/>
    <cellStyle name="Percent 4 8 5 3 2 3" xfId="41184"/>
    <cellStyle name="Percent 4 8 5 3 2 4" xfId="41185"/>
    <cellStyle name="Percent 4 8 5 3 3" xfId="41186"/>
    <cellStyle name="Percent 4 8 5 3 3 2" xfId="41187"/>
    <cellStyle name="Percent 4 8 5 3 3 3" xfId="41188"/>
    <cellStyle name="Percent 4 8 5 3 3 4" xfId="41189"/>
    <cellStyle name="Percent 4 8 5 3 4" xfId="41190"/>
    <cellStyle name="Percent 4 8 5 3 5" xfId="41191"/>
    <cellStyle name="Percent 4 8 5 3 6" xfId="41192"/>
    <cellStyle name="Percent 4 8 5 4" xfId="41193"/>
    <cellStyle name="Percent 4 8 5 4 2" xfId="41194"/>
    <cellStyle name="Percent 4 8 5 4 3" xfId="41195"/>
    <cellStyle name="Percent 4 8 5 4 4" xfId="41196"/>
    <cellStyle name="Percent 4 8 5 5" xfId="41197"/>
    <cellStyle name="Percent 4 8 5 5 2" xfId="41198"/>
    <cellStyle name="Percent 4 8 5 5 3" xfId="41199"/>
    <cellStyle name="Percent 4 8 5 5 4" xfId="41200"/>
    <cellStyle name="Percent 4 8 5 6" xfId="41201"/>
    <cellStyle name="Percent 4 8 5 7" xfId="41202"/>
    <cellStyle name="Percent 4 8 5 8" xfId="41203"/>
    <cellStyle name="Percent 4 8 6" xfId="41204"/>
    <cellStyle name="Percent 4 8 6 2" xfId="41205"/>
    <cellStyle name="Percent 4 8 6 2 2" xfId="41206"/>
    <cellStyle name="Percent 4 8 6 2 3" xfId="41207"/>
    <cellStyle name="Percent 4 8 6 2 4" xfId="41208"/>
    <cellStyle name="Percent 4 8 6 3" xfId="41209"/>
    <cellStyle name="Percent 4 8 6 3 2" xfId="41210"/>
    <cellStyle name="Percent 4 8 6 3 3" xfId="41211"/>
    <cellStyle name="Percent 4 8 6 3 4" xfId="41212"/>
    <cellStyle name="Percent 4 8 6 4" xfId="41213"/>
    <cellStyle name="Percent 4 8 6 5" xfId="41214"/>
    <cellStyle name="Percent 4 8 6 6" xfId="41215"/>
    <cellStyle name="Percent 4 8 7" xfId="41216"/>
    <cellStyle name="Percent 4 8 7 2" xfId="41217"/>
    <cellStyle name="Percent 4 8 7 2 2" xfId="41218"/>
    <cellStyle name="Percent 4 8 7 2 3" xfId="41219"/>
    <cellStyle name="Percent 4 8 7 2 4" xfId="41220"/>
    <cellStyle name="Percent 4 8 7 3" xfId="41221"/>
    <cellStyle name="Percent 4 8 7 3 2" xfId="41222"/>
    <cellStyle name="Percent 4 8 7 3 3" xfId="41223"/>
    <cellStyle name="Percent 4 8 7 3 4" xfId="41224"/>
    <cellStyle name="Percent 4 8 7 4" xfId="41225"/>
    <cellStyle name="Percent 4 8 7 5" xfId="41226"/>
    <cellStyle name="Percent 4 8 7 6" xfId="41227"/>
    <cellStyle name="Percent 4 8 8" xfId="41228"/>
    <cellStyle name="Percent 4 8 8 2" xfId="41229"/>
    <cellStyle name="Percent 4 8 8 3" xfId="41230"/>
    <cellStyle name="Percent 4 8 8 4" xfId="41231"/>
    <cellStyle name="Percent 4 8 9" xfId="41232"/>
    <cellStyle name="Percent 4 8 9 2" xfId="41233"/>
    <cellStyle name="Percent 4 8 9 3" xfId="41234"/>
    <cellStyle name="Percent 4 8 9 4" xfId="41235"/>
    <cellStyle name="Percent 4 9" xfId="41236"/>
    <cellStyle name="Percent 4 9 10" xfId="41237"/>
    <cellStyle name="Percent 4 9 2" xfId="41238"/>
    <cellStyle name="Percent 4 9 2 2" xfId="41239"/>
    <cellStyle name="Percent 4 9 2 2 2" xfId="41240"/>
    <cellStyle name="Percent 4 9 2 2 2 2" xfId="41241"/>
    <cellStyle name="Percent 4 9 2 2 2 3" xfId="41242"/>
    <cellStyle name="Percent 4 9 2 2 2 4" xfId="41243"/>
    <cellStyle name="Percent 4 9 2 2 3" xfId="41244"/>
    <cellStyle name="Percent 4 9 2 2 3 2" xfId="41245"/>
    <cellStyle name="Percent 4 9 2 2 3 3" xfId="41246"/>
    <cellStyle name="Percent 4 9 2 2 3 4" xfId="41247"/>
    <cellStyle name="Percent 4 9 2 2 4" xfId="41248"/>
    <cellStyle name="Percent 4 9 2 2 5" xfId="41249"/>
    <cellStyle name="Percent 4 9 2 2 6" xfId="41250"/>
    <cellStyle name="Percent 4 9 2 3" xfId="41251"/>
    <cellStyle name="Percent 4 9 2 3 2" xfId="41252"/>
    <cellStyle name="Percent 4 9 2 3 2 2" xfId="41253"/>
    <cellStyle name="Percent 4 9 2 3 2 3" xfId="41254"/>
    <cellStyle name="Percent 4 9 2 3 2 4" xfId="41255"/>
    <cellStyle name="Percent 4 9 2 3 3" xfId="41256"/>
    <cellStyle name="Percent 4 9 2 3 3 2" xfId="41257"/>
    <cellStyle name="Percent 4 9 2 3 3 3" xfId="41258"/>
    <cellStyle name="Percent 4 9 2 3 3 4" xfId="41259"/>
    <cellStyle name="Percent 4 9 2 3 4" xfId="41260"/>
    <cellStyle name="Percent 4 9 2 3 5" xfId="41261"/>
    <cellStyle name="Percent 4 9 2 3 6" xfId="41262"/>
    <cellStyle name="Percent 4 9 2 4" xfId="41263"/>
    <cellStyle name="Percent 4 9 2 4 2" xfId="41264"/>
    <cellStyle name="Percent 4 9 2 4 3" xfId="41265"/>
    <cellStyle name="Percent 4 9 2 4 4" xfId="41266"/>
    <cellStyle name="Percent 4 9 2 5" xfId="41267"/>
    <cellStyle name="Percent 4 9 2 5 2" xfId="41268"/>
    <cellStyle name="Percent 4 9 2 5 3" xfId="41269"/>
    <cellStyle name="Percent 4 9 2 5 4" xfId="41270"/>
    <cellStyle name="Percent 4 9 2 6" xfId="41271"/>
    <cellStyle name="Percent 4 9 2 7" xfId="41272"/>
    <cellStyle name="Percent 4 9 2 8" xfId="41273"/>
    <cellStyle name="Percent 4 9 3" xfId="41274"/>
    <cellStyle name="Percent 4 9 3 2" xfId="41275"/>
    <cellStyle name="Percent 4 9 3 2 2" xfId="41276"/>
    <cellStyle name="Percent 4 9 3 2 2 2" xfId="41277"/>
    <cellStyle name="Percent 4 9 3 2 2 3" xfId="41278"/>
    <cellStyle name="Percent 4 9 3 2 2 4" xfId="41279"/>
    <cellStyle name="Percent 4 9 3 2 3" xfId="41280"/>
    <cellStyle name="Percent 4 9 3 2 3 2" xfId="41281"/>
    <cellStyle name="Percent 4 9 3 2 3 3" xfId="41282"/>
    <cellStyle name="Percent 4 9 3 2 3 4" xfId="41283"/>
    <cellStyle name="Percent 4 9 3 2 4" xfId="41284"/>
    <cellStyle name="Percent 4 9 3 2 5" xfId="41285"/>
    <cellStyle name="Percent 4 9 3 2 6" xfId="41286"/>
    <cellStyle name="Percent 4 9 3 3" xfId="41287"/>
    <cellStyle name="Percent 4 9 3 3 2" xfId="41288"/>
    <cellStyle name="Percent 4 9 3 3 2 2" xfId="41289"/>
    <cellStyle name="Percent 4 9 3 3 2 3" xfId="41290"/>
    <cellStyle name="Percent 4 9 3 3 2 4" xfId="41291"/>
    <cellStyle name="Percent 4 9 3 3 3" xfId="41292"/>
    <cellStyle name="Percent 4 9 3 3 3 2" xfId="41293"/>
    <cellStyle name="Percent 4 9 3 3 3 3" xfId="41294"/>
    <cellStyle name="Percent 4 9 3 3 3 4" xfId="41295"/>
    <cellStyle name="Percent 4 9 3 3 4" xfId="41296"/>
    <cellStyle name="Percent 4 9 3 3 5" xfId="41297"/>
    <cellStyle name="Percent 4 9 3 3 6" xfId="41298"/>
    <cellStyle name="Percent 4 9 3 4" xfId="41299"/>
    <cellStyle name="Percent 4 9 3 4 2" xfId="41300"/>
    <cellStyle name="Percent 4 9 3 4 3" xfId="41301"/>
    <cellStyle name="Percent 4 9 3 4 4" xfId="41302"/>
    <cellStyle name="Percent 4 9 3 5" xfId="41303"/>
    <cellStyle name="Percent 4 9 3 5 2" xfId="41304"/>
    <cellStyle name="Percent 4 9 3 5 3" xfId="41305"/>
    <cellStyle name="Percent 4 9 3 5 4" xfId="41306"/>
    <cellStyle name="Percent 4 9 3 6" xfId="41307"/>
    <cellStyle name="Percent 4 9 3 7" xfId="41308"/>
    <cellStyle name="Percent 4 9 3 8" xfId="41309"/>
    <cellStyle name="Percent 4 9 4" xfId="41310"/>
    <cellStyle name="Percent 4 9 4 2" xfId="41311"/>
    <cellStyle name="Percent 4 9 4 2 2" xfId="41312"/>
    <cellStyle name="Percent 4 9 4 2 3" xfId="41313"/>
    <cellStyle name="Percent 4 9 4 2 4" xfId="41314"/>
    <cellStyle name="Percent 4 9 4 3" xfId="41315"/>
    <cellStyle name="Percent 4 9 4 3 2" xfId="41316"/>
    <cellStyle name="Percent 4 9 4 3 3" xfId="41317"/>
    <cellStyle name="Percent 4 9 4 3 4" xfId="41318"/>
    <cellStyle name="Percent 4 9 4 4" xfId="41319"/>
    <cellStyle name="Percent 4 9 4 5" xfId="41320"/>
    <cellStyle name="Percent 4 9 4 6" xfId="41321"/>
    <cellStyle name="Percent 4 9 5" xfId="41322"/>
    <cellStyle name="Percent 4 9 5 2" xfId="41323"/>
    <cellStyle name="Percent 4 9 5 2 2" xfId="41324"/>
    <cellStyle name="Percent 4 9 5 2 3" xfId="41325"/>
    <cellStyle name="Percent 4 9 5 2 4" xfId="41326"/>
    <cellStyle name="Percent 4 9 5 3" xfId="41327"/>
    <cellStyle name="Percent 4 9 5 3 2" xfId="41328"/>
    <cellStyle name="Percent 4 9 5 3 3" xfId="41329"/>
    <cellStyle name="Percent 4 9 5 3 4" xfId="41330"/>
    <cellStyle name="Percent 4 9 5 4" xfId="41331"/>
    <cellStyle name="Percent 4 9 5 5" xfId="41332"/>
    <cellStyle name="Percent 4 9 5 6" xfId="41333"/>
    <cellStyle name="Percent 4 9 6" xfId="41334"/>
    <cellStyle name="Percent 4 9 6 2" xfId="41335"/>
    <cellStyle name="Percent 4 9 6 3" xfId="41336"/>
    <cellStyle name="Percent 4 9 6 4" xfId="41337"/>
    <cellStyle name="Percent 4 9 7" xfId="41338"/>
    <cellStyle name="Percent 4 9 7 2" xfId="41339"/>
    <cellStyle name="Percent 4 9 7 3" xfId="41340"/>
    <cellStyle name="Percent 4 9 7 4" xfId="41341"/>
    <cellStyle name="Percent 4 9 8" xfId="41342"/>
    <cellStyle name="Percent 4 9 9" xfId="41343"/>
    <cellStyle name="Percent 40" xfId="41344"/>
    <cellStyle name="Percent 40 2" xfId="41345"/>
    <cellStyle name="Percent 41" xfId="41346"/>
    <cellStyle name="Percent 41 2" xfId="41347"/>
    <cellStyle name="Percent 41 2 2" xfId="41348"/>
    <cellStyle name="Percent 42" xfId="41349"/>
    <cellStyle name="Percent 42 2" xfId="41350"/>
    <cellStyle name="Percent 43" xfId="41351"/>
    <cellStyle name="Percent 43 2" xfId="41352"/>
    <cellStyle name="Percent 44" xfId="41353"/>
    <cellStyle name="Percent 45" xfId="41354"/>
    <cellStyle name="Percent 46" xfId="41355"/>
    <cellStyle name="Percent 47" xfId="41356"/>
    <cellStyle name="Percent 48" xfId="41357"/>
    <cellStyle name="Percent 49" xfId="41358"/>
    <cellStyle name="Percent 5" xfId="41359"/>
    <cellStyle name="Percent 5 2" xfId="41360"/>
    <cellStyle name="Percent 5 2 2" xfId="41361"/>
    <cellStyle name="Percent 5 3" xfId="41362"/>
    <cellStyle name="Percent 5 4" xfId="41363"/>
    <cellStyle name="Percent 50" xfId="41364"/>
    <cellStyle name="Percent 51" xfId="41365"/>
    <cellStyle name="Percent 52" xfId="41366"/>
    <cellStyle name="Percent 53" xfId="41367"/>
    <cellStyle name="Percent 54" xfId="41368"/>
    <cellStyle name="Percent 55" xfId="41369"/>
    <cellStyle name="Percent 56" xfId="41370"/>
    <cellStyle name="Percent 57" xfId="41371"/>
    <cellStyle name="Percent 58" xfId="41372"/>
    <cellStyle name="Percent 59" xfId="41373"/>
    <cellStyle name="Percent 6" xfId="41374"/>
    <cellStyle name="Percent 6 10" xfId="41375"/>
    <cellStyle name="Percent 6 10 2" xfId="41376"/>
    <cellStyle name="Percent 6 10 2 2" xfId="41377"/>
    <cellStyle name="Percent 6 10 2 3" xfId="41378"/>
    <cellStyle name="Percent 6 10 2 4" xfId="41379"/>
    <cellStyle name="Percent 6 10 3" xfId="41380"/>
    <cellStyle name="Percent 6 10 3 2" xfId="41381"/>
    <cellStyle name="Percent 6 10 3 3" xfId="41382"/>
    <cellStyle name="Percent 6 10 3 4" xfId="41383"/>
    <cellStyle name="Percent 6 10 4" xfId="41384"/>
    <cellStyle name="Percent 6 10 5" xfId="41385"/>
    <cellStyle name="Percent 6 10 6" xfId="41386"/>
    <cellStyle name="Percent 6 11" xfId="41387"/>
    <cellStyle name="Percent 6 11 2" xfId="41388"/>
    <cellStyle name="Percent 6 11 2 2" xfId="41389"/>
    <cellStyle name="Percent 6 11 2 3" xfId="41390"/>
    <cellStyle name="Percent 6 11 2 4" xfId="41391"/>
    <cellStyle name="Percent 6 11 3" xfId="41392"/>
    <cellStyle name="Percent 6 11 3 2" xfId="41393"/>
    <cellStyle name="Percent 6 11 3 3" xfId="41394"/>
    <cellStyle name="Percent 6 11 3 4" xfId="41395"/>
    <cellStyle name="Percent 6 11 4" xfId="41396"/>
    <cellStyle name="Percent 6 11 5" xfId="41397"/>
    <cellStyle name="Percent 6 11 6" xfId="41398"/>
    <cellStyle name="Percent 6 12" xfId="41399"/>
    <cellStyle name="Percent 6 12 2" xfId="41400"/>
    <cellStyle name="Percent 6 12 3" xfId="41401"/>
    <cellStyle name="Percent 6 12 4" xfId="41402"/>
    <cellStyle name="Percent 6 13" xfId="41403"/>
    <cellStyle name="Percent 6 13 2" xfId="41404"/>
    <cellStyle name="Percent 6 13 3" xfId="41405"/>
    <cellStyle name="Percent 6 13 4" xfId="41406"/>
    <cellStyle name="Percent 6 14" xfId="41407"/>
    <cellStyle name="Percent 6 14 2" xfId="41408"/>
    <cellStyle name="Percent 6 14 3" xfId="41409"/>
    <cellStyle name="Percent 6 14 4" xfId="41410"/>
    <cellStyle name="Percent 6 14 5" xfId="41411"/>
    <cellStyle name="Percent 6 15" xfId="41412"/>
    <cellStyle name="Percent 6 16" xfId="41413"/>
    <cellStyle name="Percent 6 17" xfId="41414"/>
    <cellStyle name="Percent 6 18" xfId="41415"/>
    <cellStyle name="Percent 6 19" xfId="41416"/>
    <cellStyle name="Percent 6 2" xfId="41417"/>
    <cellStyle name="Percent 6 2 10" xfId="41418"/>
    <cellStyle name="Percent 6 2 10 2" xfId="41419"/>
    <cellStyle name="Percent 6 2 10 2 2" xfId="41420"/>
    <cellStyle name="Percent 6 2 10 2 3" xfId="41421"/>
    <cellStyle name="Percent 6 2 10 2 4" xfId="41422"/>
    <cellStyle name="Percent 6 2 10 3" xfId="41423"/>
    <cellStyle name="Percent 6 2 10 3 2" xfId="41424"/>
    <cellStyle name="Percent 6 2 10 3 3" xfId="41425"/>
    <cellStyle name="Percent 6 2 10 3 4" xfId="41426"/>
    <cellStyle name="Percent 6 2 10 4" xfId="41427"/>
    <cellStyle name="Percent 6 2 10 5" xfId="41428"/>
    <cellStyle name="Percent 6 2 10 6" xfId="41429"/>
    <cellStyle name="Percent 6 2 11" xfId="41430"/>
    <cellStyle name="Percent 6 2 11 2" xfId="41431"/>
    <cellStyle name="Percent 6 2 11 3" xfId="41432"/>
    <cellStyle name="Percent 6 2 11 4" xfId="41433"/>
    <cellStyle name="Percent 6 2 12" xfId="41434"/>
    <cellStyle name="Percent 6 2 12 2" xfId="41435"/>
    <cellStyle name="Percent 6 2 12 3" xfId="41436"/>
    <cellStyle name="Percent 6 2 12 4" xfId="41437"/>
    <cellStyle name="Percent 6 2 13" xfId="41438"/>
    <cellStyle name="Percent 6 2 13 2" xfId="41439"/>
    <cellStyle name="Percent 6 2 13 3" xfId="41440"/>
    <cellStyle name="Percent 6 2 13 4" xfId="41441"/>
    <cellStyle name="Percent 6 2 13 5" xfId="41442"/>
    <cellStyle name="Percent 6 2 14" xfId="41443"/>
    <cellStyle name="Percent 6 2 15" xfId="41444"/>
    <cellStyle name="Percent 6 2 16" xfId="41445"/>
    <cellStyle name="Percent 6 2 17" xfId="41446"/>
    <cellStyle name="Percent 6 2 18" xfId="41447"/>
    <cellStyle name="Percent 6 2 2" xfId="41448"/>
    <cellStyle name="Percent 6 2 2 10" xfId="41449"/>
    <cellStyle name="Percent 6 2 2 10 2" xfId="41450"/>
    <cellStyle name="Percent 6 2 2 10 3" xfId="41451"/>
    <cellStyle name="Percent 6 2 2 10 4" xfId="41452"/>
    <cellStyle name="Percent 6 2 2 11" xfId="41453"/>
    <cellStyle name="Percent 6 2 2 11 2" xfId="41454"/>
    <cellStyle name="Percent 6 2 2 11 3" xfId="41455"/>
    <cellStyle name="Percent 6 2 2 11 4" xfId="41456"/>
    <cellStyle name="Percent 6 2 2 12" xfId="41457"/>
    <cellStyle name="Percent 6 2 2 12 2" xfId="41458"/>
    <cellStyle name="Percent 6 2 2 12 3" xfId="41459"/>
    <cellStyle name="Percent 6 2 2 12 4" xfId="41460"/>
    <cellStyle name="Percent 6 2 2 13" xfId="41461"/>
    <cellStyle name="Percent 6 2 2 14" xfId="41462"/>
    <cellStyle name="Percent 6 2 2 15" xfId="41463"/>
    <cellStyle name="Percent 6 2 2 16" xfId="41464"/>
    <cellStyle name="Percent 6 2 2 17" xfId="41465"/>
    <cellStyle name="Percent 6 2 2 2" xfId="41466"/>
    <cellStyle name="Percent 6 2 2 2 10" xfId="41467"/>
    <cellStyle name="Percent 6 2 2 2 10 2" xfId="41468"/>
    <cellStyle name="Percent 6 2 2 2 10 3" xfId="41469"/>
    <cellStyle name="Percent 6 2 2 2 10 4" xfId="41470"/>
    <cellStyle name="Percent 6 2 2 2 11" xfId="41471"/>
    <cellStyle name="Percent 6 2 2 2 11 2" xfId="41472"/>
    <cellStyle name="Percent 6 2 2 2 11 3" xfId="41473"/>
    <cellStyle name="Percent 6 2 2 2 11 4" xfId="41474"/>
    <cellStyle name="Percent 6 2 2 2 12" xfId="41475"/>
    <cellStyle name="Percent 6 2 2 2 13" xfId="41476"/>
    <cellStyle name="Percent 6 2 2 2 14" xfId="41477"/>
    <cellStyle name="Percent 6 2 2 2 15" xfId="41478"/>
    <cellStyle name="Percent 6 2 2 2 16" xfId="41479"/>
    <cellStyle name="Percent 6 2 2 2 2" xfId="41480"/>
    <cellStyle name="Percent 6 2 2 2 2 10" xfId="41481"/>
    <cellStyle name="Percent 6 2 2 2 2 11" xfId="41482"/>
    <cellStyle name="Percent 6 2 2 2 2 12" xfId="41483"/>
    <cellStyle name="Percent 6 2 2 2 2 2" xfId="41484"/>
    <cellStyle name="Percent 6 2 2 2 2 2 10" xfId="41485"/>
    <cellStyle name="Percent 6 2 2 2 2 2 2" xfId="41486"/>
    <cellStyle name="Percent 6 2 2 2 2 2 2 2" xfId="41487"/>
    <cellStyle name="Percent 6 2 2 2 2 2 2 2 2" xfId="41488"/>
    <cellStyle name="Percent 6 2 2 2 2 2 2 2 2 2" xfId="41489"/>
    <cellStyle name="Percent 6 2 2 2 2 2 2 2 2 3" xfId="41490"/>
    <cellStyle name="Percent 6 2 2 2 2 2 2 2 2 4" xfId="41491"/>
    <cellStyle name="Percent 6 2 2 2 2 2 2 2 3" xfId="41492"/>
    <cellStyle name="Percent 6 2 2 2 2 2 2 2 3 2" xfId="41493"/>
    <cellStyle name="Percent 6 2 2 2 2 2 2 2 3 3" xfId="41494"/>
    <cellStyle name="Percent 6 2 2 2 2 2 2 2 3 4" xfId="41495"/>
    <cellStyle name="Percent 6 2 2 2 2 2 2 2 4" xfId="41496"/>
    <cellStyle name="Percent 6 2 2 2 2 2 2 2 5" xfId="41497"/>
    <cellStyle name="Percent 6 2 2 2 2 2 2 2 6" xfId="41498"/>
    <cellStyle name="Percent 6 2 2 2 2 2 2 3" xfId="41499"/>
    <cellStyle name="Percent 6 2 2 2 2 2 2 3 2" xfId="41500"/>
    <cellStyle name="Percent 6 2 2 2 2 2 2 3 2 2" xfId="41501"/>
    <cellStyle name="Percent 6 2 2 2 2 2 2 3 2 3" xfId="41502"/>
    <cellStyle name="Percent 6 2 2 2 2 2 2 3 2 4" xfId="41503"/>
    <cellStyle name="Percent 6 2 2 2 2 2 2 3 3" xfId="41504"/>
    <cellStyle name="Percent 6 2 2 2 2 2 2 3 3 2" xfId="41505"/>
    <cellStyle name="Percent 6 2 2 2 2 2 2 3 3 3" xfId="41506"/>
    <cellStyle name="Percent 6 2 2 2 2 2 2 3 3 4" xfId="41507"/>
    <cellStyle name="Percent 6 2 2 2 2 2 2 3 4" xfId="41508"/>
    <cellStyle name="Percent 6 2 2 2 2 2 2 3 5" xfId="41509"/>
    <cellStyle name="Percent 6 2 2 2 2 2 2 3 6" xfId="41510"/>
    <cellStyle name="Percent 6 2 2 2 2 2 2 4" xfId="41511"/>
    <cellStyle name="Percent 6 2 2 2 2 2 2 4 2" xfId="41512"/>
    <cellStyle name="Percent 6 2 2 2 2 2 2 4 3" xfId="41513"/>
    <cellStyle name="Percent 6 2 2 2 2 2 2 4 4" xfId="41514"/>
    <cellStyle name="Percent 6 2 2 2 2 2 2 5" xfId="41515"/>
    <cellStyle name="Percent 6 2 2 2 2 2 2 5 2" xfId="41516"/>
    <cellStyle name="Percent 6 2 2 2 2 2 2 5 3" xfId="41517"/>
    <cellStyle name="Percent 6 2 2 2 2 2 2 5 4" xfId="41518"/>
    <cellStyle name="Percent 6 2 2 2 2 2 2 6" xfId="41519"/>
    <cellStyle name="Percent 6 2 2 2 2 2 2 7" xfId="41520"/>
    <cellStyle name="Percent 6 2 2 2 2 2 2 8" xfId="41521"/>
    <cellStyle name="Percent 6 2 2 2 2 2 3" xfId="41522"/>
    <cellStyle name="Percent 6 2 2 2 2 2 3 2" xfId="41523"/>
    <cellStyle name="Percent 6 2 2 2 2 2 3 2 2" xfId="41524"/>
    <cellStyle name="Percent 6 2 2 2 2 2 3 2 2 2" xfId="41525"/>
    <cellStyle name="Percent 6 2 2 2 2 2 3 2 2 3" xfId="41526"/>
    <cellStyle name="Percent 6 2 2 2 2 2 3 2 2 4" xfId="41527"/>
    <cellStyle name="Percent 6 2 2 2 2 2 3 2 3" xfId="41528"/>
    <cellStyle name="Percent 6 2 2 2 2 2 3 2 3 2" xfId="41529"/>
    <cellStyle name="Percent 6 2 2 2 2 2 3 2 3 3" xfId="41530"/>
    <cellStyle name="Percent 6 2 2 2 2 2 3 2 3 4" xfId="41531"/>
    <cellStyle name="Percent 6 2 2 2 2 2 3 2 4" xfId="41532"/>
    <cellStyle name="Percent 6 2 2 2 2 2 3 2 5" xfId="41533"/>
    <cellStyle name="Percent 6 2 2 2 2 2 3 2 6" xfId="41534"/>
    <cellStyle name="Percent 6 2 2 2 2 2 3 3" xfId="41535"/>
    <cellStyle name="Percent 6 2 2 2 2 2 3 3 2" xfId="41536"/>
    <cellStyle name="Percent 6 2 2 2 2 2 3 3 2 2" xfId="41537"/>
    <cellStyle name="Percent 6 2 2 2 2 2 3 3 2 3" xfId="41538"/>
    <cellStyle name="Percent 6 2 2 2 2 2 3 3 2 4" xfId="41539"/>
    <cellStyle name="Percent 6 2 2 2 2 2 3 3 3" xfId="41540"/>
    <cellStyle name="Percent 6 2 2 2 2 2 3 3 3 2" xfId="41541"/>
    <cellStyle name="Percent 6 2 2 2 2 2 3 3 3 3" xfId="41542"/>
    <cellStyle name="Percent 6 2 2 2 2 2 3 3 3 4" xfId="41543"/>
    <cellStyle name="Percent 6 2 2 2 2 2 3 3 4" xfId="41544"/>
    <cellStyle name="Percent 6 2 2 2 2 2 3 3 5" xfId="41545"/>
    <cellStyle name="Percent 6 2 2 2 2 2 3 3 6" xfId="41546"/>
    <cellStyle name="Percent 6 2 2 2 2 2 3 4" xfId="41547"/>
    <cellStyle name="Percent 6 2 2 2 2 2 3 4 2" xfId="41548"/>
    <cellStyle name="Percent 6 2 2 2 2 2 3 4 3" xfId="41549"/>
    <cellStyle name="Percent 6 2 2 2 2 2 3 4 4" xfId="41550"/>
    <cellStyle name="Percent 6 2 2 2 2 2 3 5" xfId="41551"/>
    <cellStyle name="Percent 6 2 2 2 2 2 3 5 2" xfId="41552"/>
    <cellStyle name="Percent 6 2 2 2 2 2 3 5 3" xfId="41553"/>
    <cellStyle name="Percent 6 2 2 2 2 2 3 5 4" xfId="41554"/>
    <cellStyle name="Percent 6 2 2 2 2 2 3 6" xfId="41555"/>
    <cellStyle name="Percent 6 2 2 2 2 2 3 7" xfId="41556"/>
    <cellStyle name="Percent 6 2 2 2 2 2 3 8" xfId="41557"/>
    <cellStyle name="Percent 6 2 2 2 2 2 4" xfId="41558"/>
    <cellStyle name="Percent 6 2 2 2 2 2 4 2" xfId="41559"/>
    <cellStyle name="Percent 6 2 2 2 2 2 4 2 2" xfId="41560"/>
    <cellStyle name="Percent 6 2 2 2 2 2 4 2 3" xfId="41561"/>
    <cellStyle name="Percent 6 2 2 2 2 2 4 2 4" xfId="41562"/>
    <cellStyle name="Percent 6 2 2 2 2 2 4 3" xfId="41563"/>
    <cellStyle name="Percent 6 2 2 2 2 2 4 3 2" xfId="41564"/>
    <cellStyle name="Percent 6 2 2 2 2 2 4 3 3" xfId="41565"/>
    <cellStyle name="Percent 6 2 2 2 2 2 4 3 4" xfId="41566"/>
    <cellStyle name="Percent 6 2 2 2 2 2 4 4" xfId="41567"/>
    <cellStyle name="Percent 6 2 2 2 2 2 4 5" xfId="41568"/>
    <cellStyle name="Percent 6 2 2 2 2 2 4 6" xfId="41569"/>
    <cellStyle name="Percent 6 2 2 2 2 2 5" xfId="41570"/>
    <cellStyle name="Percent 6 2 2 2 2 2 5 2" xfId="41571"/>
    <cellStyle name="Percent 6 2 2 2 2 2 5 2 2" xfId="41572"/>
    <cellStyle name="Percent 6 2 2 2 2 2 5 2 3" xfId="41573"/>
    <cellStyle name="Percent 6 2 2 2 2 2 5 2 4" xfId="41574"/>
    <cellStyle name="Percent 6 2 2 2 2 2 5 3" xfId="41575"/>
    <cellStyle name="Percent 6 2 2 2 2 2 5 3 2" xfId="41576"/>
    <cellStyle name="Percent 6 2 2 2 2 2 5 3 3" xfId="41577"/>
    <cellStyle name="Percent 6 2 2 2 2 2 5 3 4" xfId="41578"/>
    <cellStyle name="Percent 6 2 2 2 2 2 5 4" xfId="41579"/>
    <cellStyle name="Percent 6 2 2 2 2 2 5 5" xfId="41580"/>
    <cellStyle name="Percent 6 2 2 2 2 2 5 6" xfId="41581"/>
    <cellStyle name="Percent 6 2 2 2 2 2 6" xfId="41582"/>
    <cellStyle name="Percent 6 2 2 2 2 2 6 2" xfId="41583"/>
    <cellStyle name="Percent 6 2 2 2 2 2 6 3" xfId="41584"/>
    <cellStyle name="Percent 6 2 2 2 2 2 6 4" xfId="41585"/>
    <cellStyle name="Percent 6 2 2 2 2 2 7" xfId="41586"/>
    <cellStyle name="Percent 6 2 2 2 2 2 7 2" xfId="41587"/>
    <cellStyle name="Percent 6 2 2 2 2 2 7 3" xfId="41588"/>
    <cellStyle name="Percent 6 2 2 2 2 2 7 4" xfId="41589"/>
    <cellStyle name="Percent 6 2 2 2 2 2 8" xfId="41590"/>
    <cellStyle name="Percent 6 2 2 2 2 2 9" xfId="41591"/>
    <cellStyle name="Percent 6 2 2 2 2 3" xfId="41592"/>
    <cellStyle name="Percent 6 2 2 2 2 3 2" xfId="41593"/>
    <cellStyle name="Percent 6 2 2 2 2 3 2 2" xfId="41594"/>
    <cellStyle name="Percent 6 2 2 2 2 3 2 2 2" xfId="41595"/>
    <cellStyle name="Percent 6 2 2 2 2 3 2 2 3" xfId="41596"/>
    <cellStyle name="Percent 6 2 2 2 2 3 2 2 4" xfId="41597"/>
    <cellStyle name="Percent 6 2 2 2 2 3 2 3" xfId="41598"/>
    <cellStyle name="Percent 6 2 2 2 2 3 2 3 2" xfId="41599"/>
    <cellStyle name="Percent 6 2 2 2 2 3 2 3 3" xfId="41600"/>
    <cellStyle name="Percent 6 2 2 2 2 3 2 3 4" xfId="41601"/>
    <cellStyle name="Percent 6 2 2 2 2 3 2 4" xfId="41602"/>
    <cellStyle name="Percent 6 2 2 2 2 3 2 5" xfId="41603"/>
    <cellStyle name="Percent 6 2 2 2 2 3 2 6" xfId="41604"/>
    <cellStyle name="Percent 6 2 2 2 2 3 3" xfId="41605"/>
    <cellStyle name="Percent 6 2 2 2 2 3 3 2" xfId="41606"/>
    <cellStyle name="Percent 6 2 2 2 2 3 3 2 2" xfId="41607"/>
    <cellStyle name="Percent 6 2 2 2 2 3 3 2 3" xfId="41608"/>
    <cellStyle name="Percent 6 2 2 2 2 3 3 2 4" xfId="41609"/>
    <cellStyle name="Percent 6 2 2 2 2 3 3 3" xfId="41610"/>
    <cellStyle name="Percent 6 2 2 2 2 3 3 3 2" xfId="41611"/>
    <cellStyle name="Percent 6 2 2 2 2 3 3 3 3" xfId="41612"/>
    <cellStyle name="Percent 6 2 2 2 2 3 3 3 4" xfId="41613"/>
    <cellStyle name="Percent 6 2 2 2 2 3 3 4" xfId="41614"/>
    <cellStyle name="Percent 6 2 2 2 2 3 3 5" xfId="41615"/>
    <cellStyle name="Percent 6 2 2 2 2 3 3 6" xfId="41616"/>
    <cellStyle name="Percent 6 2 2 2 2 3 4" xfId="41617"/>
    <cellStyle name="Percent 6 2 2 2 2 3 4 2" xfId="41618"/>
    <cellStyle name="Percent 6 2 2 2 2 3 4 3" xfId="41619"/>
    <cellStyle name="Percent 6 2 2 2 2 3 4 4" xfId="41620"/>
    <cellStyle name="Percent 6 2 2 2 2 3 5" xfId="41621"/>
    <cellStyle name="Percent 6 2 2 2 2 3 5 2" xfId="41622"/>
    <cellStyle name="Percent 6 2 2 2 2 3 5 3" xfId="41623"/>
    <cellStyle name="Percent 6 2 2 2 2 3 5 4" xfId="41624"/>
    <cellStyle name="Percent 6 2 2 2 2 3 6" xfId="41625"/>
    <cellStyle name="Percent 6 2 2 2 2 3 7" xfId="41626"/>
    <cellStyle name="Percent 6 2 2 2 2 3 8" xfId="41627"/>
    <cellStyle name="Percent 6 2 2 2 2 4" xfId="41628"/>
    <cellStyle name="Percent 6 2 2 2 2 4 2" xfId="41629"/>
    <cellStyle name="Percent 6 2 2 2 2 4 2 2" xfId="41630"/>
    <cellStyle name="Percent 6 2 2 2 2 4 2 2 2" xfId="41631"/>
    <cellStyle name="Percent 6 2 2 2 2 4 2 2 3" xfId="41632"/>
    <cellStyle name="Percent 6 2 2 2 2 4 2 2 4" xfId="41633"/>
    <cellStyle name="Percent 6 2 2 2 2 4 2 3" xfId="41634"/>
    <cellStyle name="Percent 6 2 2 2 2 4 2 3 2" xfId="41635"/>
    <cellStyle name="Percent 6 2 2 2 2 4 2 3 3" xfId="41636"/>
    <cellStyle name="Percent 6 2 2 2 2 4 2 3 4" xfId="41637"/>
    <cellStyle name="Percent 6 2 2 2 2 4 2 4" xfId="41638"/>
    <cellStyle name="Percent 6 2 2 2 2 4 2 5" xfId="41639"/>
    <cellStyle name="Percent 6 2 2 2 2 4 2 6" xfId="41640"/>
    <cellStyle name="Percent 6 2 2 2 2 4 3" xfId="41641"/>
    <cellStyle name="Percent 6 2 2 2 2 4 3 2" xfId="41642"/>
    <cellStyle name="Percent 6 2 2 2 2 4 3 2 2" xfId="41643"/>
    <cellStyle name="Percent 6 2 2 2 2 4 3 2 3" xfId="41644"/>
    <cellStyle name="Percent 6 2 2 2 2 4 3 2 4" xfId="41645"/>
    <cellStyle name="Percent 6 2 2 2 2 4 3 3" xfId="41646"/>
    <cellStyle name="Percent 6 2 2 2 2 4 3 3 2" xfId="41647"/>
    <cellStyle name="Percent 6 2 2 2 2 4 3 3 3" xfId="41648"/>
    <cellStyle name="Percent 6 2 2 2 2 4 3 3 4" xfId="41649"/>
    <cellStyle name="Percent 6 2 2 2 2 4 3 4" xfId="41650"/>
    <cellStyle name="Percent 6 2 2 2 2 4 3 5" xfId="41651"/>
    <cellStyle name="Percent 6 2 2 2 2 4 3 6" xfId="41652"/>
    <cellStyle name="Percent 6 2 2 2 2 4 4" xfId="41653"/>
    <cellStyle name="Percent 6 2 2 2 2 4 4 2" xfId="41654"/>
    <cellStyle name="Percent 6 2 2 2 2 4 4 3" xfId="41655"/>
    <cellStyle name="Percent 6 2 2 2 2 4 4 4" xfId="41656"/>
    <cellStyle name="Percent 6 2 2 2 2 4 5" xfId="41657"/>
    <cellStyle name="Percent 6 2 2 2 2 4 5 2" xfId="41658"/>
    <cellStyle name="Percent 6 2 2 2 2 4 5 3" xfId="41659"/>
    <cellStyle name="Percent 6 2 2 2 2 4 5 4" xfId="41660"/>
    <cellStyle name="Percent 6 2 2 2 2 4 6" xfId="41661"/>
    <cellStyle name="Percent 6 2 2 2 2 4 7" xfId="41662"/>
    <cellStyle name="Percent 6 2 2 2 2 4 8" xfId="41663"/>
    <cellStyle name="Percent 6 2 2 2 2 5" xfId="41664"/>
    <cellStyle name="Percent 6 2 2 2 2 5 2" xfId="41665"/>
    <cellStyle name="Percent 6 2 2 2 2 5 2 2" xfId="41666"/>
    <cellStyle name="Percent 6 2 2 2 2 5 2 2 2" xfId="41667"/>
    <cellStyle name="Percent 6 2 2 2 2 5 2 2 3" xfId="41668"/>
    <cellStyle name="Percent 6 2 2 2 2 5 2 2 4" xfId="41669"/>
    <cellStyle name="Percent 6 2 2 2 2 5 2 3" xfId="41670"/>
    <cellStyle name="Percent 6 2 2 2 2 5 2 3 2" xfId="41671"/>
    <cellStyle name="Percent 6 2 2 2 2 5 2 3 3" xfId="41672"/>
    <cellStyle name="Percent 6 2 2 2 2 5 2 3 4" xfId="41673"/>
    <cellStyle name="Percent 6 2 2 2 2 5 2 4" xfId="41674"/>
    <cellStyle name="Percent 6 2 2 2 2 5 2 5" xfId="41675"/>
    <cellStyle name="Percent 6 2 2 2 2 5 2 6" xfId="41676"/>
    <cellStyle name="Percent 6 2 2 2 2 5 3" xfId="41677"/>
    <cellStyle name="Percent 6 2 2 2 2 5 3 2" xfId="41678"/>
    <cellStyle name="Percent 6 2 2 2 2 5 3 2 2" xfId="41679"/>
    <cellStyle name="Percent 6 2 2 2 2 5 3 2 3" xfId="41680"/>
    <cellStyle name="Percent 6 2 2 2 2 5 3 2 4" xfId="41681"/>
    <cellStyle name="Percent 6 2 2 2 2 5 3 3" xfId="41682"/>
    <cellStyle name="Percent 6 2 2 2 2 5 3 3 2" xfId="41683"/>
    <cellStyle name="Percent 6 2 2 2 2 5 3 3 3" xfId="41684"/>
    <cellStyle name="Percent 6 2 2 2 2 5 3 3 4" xfId="41685"/>
    <cellStyle name="Percent 6 2 2 2 2 5 3 4" xfId="41686"/>
    <cellStyle name="Percent 6 2 2 2 2 5 3 5" xfId="41687"/>
    <cellStyle name="Percent 6 2 2 2 2 5 3 6" xfId="41688"/>
    <cellStyle name="Percent 6 2 2 2 2 5 4" xfId="41689"/>
    <cellStyle name="Percent 6 2 2 2 2 5 4 2" xfId="41690"/>
    <cellStyle name="Percent 6 2 2 2 2 5 4 3" xfId="41691"/>
    <cellStyle name="Percent 6 2 2 2 2 5 4 4" xfId="41692"/>
    <cellStyle name="Percent 6 2 2 2 2 5 5" xfId="41693"/>
    <cellStyle name="Percent 6 2 2 2 2 5 5 2" xfId="41694"/>
    <cellStyle name="Percent 6 2 2 2 2 5 5 3" xfId="41695"/>
    <cellStyle name="Percent 6 2 2 2 2 5 5 4" xfId="41696"/>
    <cellStyle name="Percent 6 2 2 2 2 5 6" xfId="41697"/>
    <cellStyle name="Percent 6 2 2 2 2 5 7" xfId="41698"/>
    <cellStyle name="Percent 6 2 2 2 2 5 8" xfId="41699"/>
    <cellStyle name="Percent 6 2 2 2 2 6" xfId="41700"/>
    <cellStyle name="Percent 6 2 2 2 2 6 2" xfId="41701"/>
    <cellStyle name="Percent 6 2 2 2 2 6 2 2" xfId="41702"/>
    <cellStyle name="Percent 6 2 2 2 2 6 2 3" xfId="41703"/>
    <cellStyle name="Percent 6 2 2 2 2 6 2 4" xfId="41704"/>
    <cellStyle name="Percent 6 2 2 2 2 6 3" xfId="41705"/>
    <cellStyle name="Percent 6 2 2 2 2 6 3 2" xfId="41706"/>
    <cellStyle name="Percent 6 2 2 2 2 6 3 3" xfId="41707"/>
    <cellStyle name="Percent 6 2 2 2 2 6 3 4" xfId="41708"/>
    <cellStyle name="Percent 6 2 2 2 2 6 4" xfId="41709"/>
    <cellStyle name="Percent 6 2 2 2 2 6 5" xfId="41710"/>
    <cellStyle name="Percent 6 2 2 2 2 6 6" xfId="41711"/>
    <cellStyle name="Percent 6 2 2 2 2 7" xfId="41712"/>
    <cellStyle name="Percent 6 2 2 2 2 7 2" xfId="41713"/>
    <cellStyle name="Percent 6 2 2 2 2 7 2 2" xfId="41714"/>
    <cellStyle name="Percent 6 2 2 2 2 7 2 3" xfId="41715"/>
    <cellStyle name="Percent 6 2 2 2 2 7 2 4" xfId="41716"/>
    <cellStyle name="Percent 6 2 2 2 2 7 3" xfId="41717"/>
    <cellStyle name="Percent 6 2 2 2 2 7 3 2" xfId="41718"/>
    <cellStyle name="Percent 6 2 2 2 2 7 3 3" xfId="41719"/>
    <cellStyle name="Percent 6 2 2 2 2 7 3 4" xfId="41720"/>
    <cellStyle name="Percent 6 2 2 2 2 7 4" xfId="41721"/>
    <cellStyle name="Percent 6 2 2 2 2 7 5" xfId="41722"/>
    <cellStyle name="Percent 6 2 2 2 2 7 6" xfId="41723"/>
    <cellStyle name="Percent 6 2 2 2 2 8" xfId="41724"/>
    <cellStyle name="Percent 6 2 2 2 2 8 2" xfId="41725"/>
    <cellStyle name="Percent 6 2 2 2 2 8 3" xfId="41726"/>
    <cellStyle name="Percent 6 2 2 2 2 8 4" xfId="41727"/>
    <cellStyle name="Percent 6 2 2 2 2 9" xfId="41728"/>
    <cellStyle name="Percent 6 2 2 2 2 9 2" xfId="41729"/>
    <cellStyle name="Percent 6 2 2 2 2 9 3" xfId="41730"/>
    <cellStyle name="Percent 6 2 2 2 2 9 4" xfId="41731"/>
    <cellStyle name="Percent 6 2 2 2 3" xfId="41732"/>
    <cellStyle name="Percent 6 2 2 2 3 10" xfId="41733"/>
    <cellStyle name="Percent 6 2 2 2 3 2" xfId="41734"/>
    <cellStyle name="Percent 6 2 2 2 3 2 2" xfId="41735"/>
    <cellStyle name="Percent 6 2 2 2 3 2 2 2" xfId="41736"/>
    <cellStyle name="Percent 6 2 2 2 3 2 2 2 2" xfId="41737"/>
    <cellStyle name="Percent 6 2 2 2 3 2 2 2 3" xfId="41738"/>
    <cellStyle name="Percent 6 2 2 2 3 2 2 2 4" xfId="41739"/>
    <cellStyle name="Percent 6 2 2 2 3 2 2 3" xfId="41740"/>
    <cellStyle name="Percent 6 2 2 2 3 2 2 3 2" xfId="41741"/>
    <cellStyle name="Percent 6 2 2 2 3 2 2 3 3" xfId="41742"/>
    <cellStyle name="Percent 6 2 2 2 3 2 2 3 4" xfId="41743"/>
    <cellStyle name="Percent 6 2 2 2 3 2 2 4" xfId="41744"/>
    <cellStyle name="Percent 6 2 2 2 3 2 2 5" xfId="41745"/>
    <cellStyle name="Percent 6 2 2 2 3 2 2 6" xfId="41746"/>
    <cellStyle name="Percent 6 2 2 2 3 2 3" xfId="41747"/>
    <cellStyle name="Percent 6 2 2 2 3 2 3 2" xfId="41748"/>
    <cellStyle name="Percent 6 2 2 2 3 2 3 2 2" xfId="41749"/>
    <cellStyle name="Percent 6 2 2 2 3 2 3 2 3" xfId="41750"/>
    <cellStyle name="Percent 6 2 2 2 3 2 3 2 4" xfId="41751"/>
    <cellStyle name="Percent 6 2 2 2 3 2 3 3" xfId="41752"/>
    <cellStyle name="Percent 6 2 2 2 3 2 3 3 2" xfId="41753"/>
    <cellStyle name="Percent 6 2 2 2 3 2 3 3 3" xfId="41754"/>
    <cellStyle name="Percent 6 2 2 2 3 2 3 3 4" xfId="41755"/>
    <cellStyle name="Percent 6 2 2 2 3 2 3 4" xfId="41756"/>
    <cellStyle name="Percent 6 2 2 2 3 2 3 5" xfId="41757"/>
    <cellStyle name="Percent 6 2 2 2 3 2 3 6" xfId="41758"/>
    <cellStyle name="Percent 6 2 2 2 3 2 4" xfId="41759"/>
    <cellStyle name="Percent 6 2 2 2 3 2 4 2" xfId="41760"/>
    <cellStyle name="Percent 6 2 2 2 3 2 4 3" xfId="41761"/>
    <cellStyle name="Percent 6 2 2 2 3 2 4 4" xfId="41762"/>
    <cellStyle name="Percent 6 2 2 2 3 2 5" xfId="41763"/>
    <cellStyle name="Percent 6 2 2 2 3 2 5 2" xfId="41764"/>
    <cellStyle name="Percent 6 2 2 2 3 2 5 3" xfId="41765"/>
    <cellStyle name="Percent 6 2 2 2 3 2 5 4" xfId="41766"/>
    <cellStyle name="Percent 6 2 2 2 3 2 6" xfId="41767"/>
    <cellStyle name="Percent 6 2 2 2 3 2 7" xfId="41768"/>
    <cellStyle name="Percent 6 2 2 2 3 2 8" xfId="41769"/>
    <cellStyle name="Percent 6 2 2 2 3 3" xfId="41770"/>
    <cellStyle name="Percent 6 2 2 2 3 3 2" xfId="41771"/>
    <cellStyle name="Percent 6 2 2 2 3 3 2 2" xfId="41772"/>
    <cellStyle name="Percent 6 2 2 2 3 3 2 2 2" xfId="41773"/>
    <cellStyle name="Percent 6 2 2 2 3 3 2 2 3" xfId="41774"/>
    <cellStyle name="Percent 6 2 2 2 3 3 2 2 4" xfId="41775"/>
    <cellStyle name="Percent 6 2 2 2 3 3 2 3" xfId="41776"/>
    <cellStyle name="Percent 6 2 2 2 3 3 2 3 2" xfId="41777"/>
    <cellStyle name="Percent 6 2 2 2 3 3 2 3 3" xfId="41778"/>
    <cellStyle name="Percent 6 2 2 2 3 3 2 3 4" xfId="41779"/>
    <cellStyle name="Percent 6 2 2 2 3 3 2 4" xfId="41780"/>
    <cellStyle name="Percent 6 2 2 2 3 3 2 5" xfId="41781"/>
    <cellStyle name="Percent 6 2 2 2 3 3 2 6" xfId="41782"/>
    <cellStyle name="Percent 6 2 2 2 3 3 3" xfId="41783"/>
    <cellStyle name="Percent 6 2 2 2 3 3 3 2" xfId="41784"/>
    <cellStyle name="Percent 6 2 2 2 3 3 3 2 2" xfId="41785"/>
    <cellStyle name="Percent 6 2 2 2 3 3 3 2 3" xfId="41786"/>
    <cellStyle name="Percent 6 2 2 2 3 3 3 2 4" xfId="41787"/>
    <cellStyle name="Percent 6 2 2 2 3 3 3 3" xfId="41788"/>
    <cellStyle name="Percent 6 2 2 2 3 3 3 3 2" xfId="41789"/>
    <cellStyle name="Percent 6 2 2 2 3 3 3 3 3" xfId="41790"/>
    <cellStyle name="Percent 6 2 2 2 3 3 3 3 4" xfId="41791"/>
    <cellStyle name="Percent 6 2 2 2 3 3 3 4" xfId="41792"/>
    <cellStyle name="Percent 6 2 2 2 3 3 3 5" xfId="41793"/>
    <cellStyle name="Percent 6 2 2 2 3 3 3 6" xfId="41794"/>
    <cellStyle name="Percent 6 2 2 2 3 3 4" xfId="41795"/>
    <cellStyle name="Percent 6 2 2 2 3 3 4 2" xfId="41796"/>
    <cellStyle name="Percent 6 2 2 2 3 3 4 3" xfId="41797"/>
    <cellStyle name="Percent 6 2 2 2 3 3 4 4" xfId="41798"/>
    <cellStyle name="Percent 6 2 2 2 3 3 5" xfId="41799"/>
    <cellStyle name="Percent 6 2 2 2 3 3 5 2" xfId="41800"/>
    <cellStyle name="Percent 6 2 2 2 3 3 5 3" xfId="41801"/>
    <cellStyle name="Percent 6 2 2 2 3 3 5 4" xfId="41802"/>
    <cellStyle name="Percent 6 2 2 2 3 3 6" xfId="41803"/>
    <cellStyle name="Percent 6 2 2 2 3 3 7" xfId="41804"/>
    <cellStyle name="Percent 6 2 2 2 3 3 8" xfId="41805"/>
    <cellStyle name="Percent 6 2 2 2 3 4" xfId="41806"/>
    <cellStyle name="Percent 6 2 2 2 3 4 2" xfId="41807"/>
    <cellStyle name="Percent 6 2 2 2 3 4 2 2" xfId="41808"/>
    <cellStyle name="Percent 6 2 2 2 3 4 2 3" xfId="41809"/>
    <cellStyle name="Percent 6 2 2 2 3 4 2 4" xfId="41810"/>
    <cellStyle name="Percent 6 2 2 2 3 4 3" xfId="41811"/>
    <cellStyle name="Percent 6 2 2 2 3 4 3 2" xfId="41812"/>
    <cellStyle name="Percent 6 2 2 2 3 4 3 3" xfId="41813"/>
    <cellStyle name="Percent 6 2 2 2 3 4 3 4" xfId="41814"/>
    <cellStyle name="Percent 6 2 2 2 3 4 4" xfId="41815"/>
    <cellStyle name="Percent 6 2 2 2 3 4 5" xfId="41816"/>
    <cellStyle name="Percent 6 2 2 2 3 4 6" xfId="41817"/>
    <cellStyle name="Percent 6 2 2 2 3 5" xfId="41818"/>
    <cellStyle name="Percent 6 2 2 2 3 5 2" xfId="41819"/>
    <cellStyle name="Percent 6 2 2 2 3 5 2 2" xfId="41820"/>
    <cellStyle name="Percent 6 2 2 2 3 5 2 3" xfId="41821"/>
    <cellStyle name="Percent 6 2 2 2 3 5 2 4" xfId="41822"/>
    <cellStyle name="Percent 6 2 2 2 3 5 3" xfId="41823"/>
    <cellStyle name="Percent 6 2 2 2 3 5 3 2" xfId="41824"/>
    <cellStyle name="Percent 6 2 2 2 3 5 3 3" xfId="41825"/>
    <cellStyle name="Percent 6 2 2 2 3 5 3 4" xfId="41826"/>
    <cellStyle name="Percent 6 2 2 2 3 5 4" xfId="41827"/>
    <cellStyle name="Percent 6 2 2 2 3 5 5" xfId="41828"/>
    <cellStyle name="Percent 6 2 2 2 3 5 6" xfId="41829"/>
    <cellStyle name="Percent 6 2 2 2 3 6" xfId="41830"/>
    <cellStyle name="Percent 6 2 2 2 3 6 2" xfId="41831"/>
    <cellStyle name="Percent 6 2 2 2 3 6 3" xfId="41832"/>
    <cellStyle name="Percent 6 2 2 2 3 6 4" xfId="41833"/>
    <cellStyle name="Percent 6 2 2 2 3 7" xfId="41834"/>
    <cellStyle name="Percent 6 2 2 2 3 7 2" xfId="41835"/>
    <cellStyle name="Percent 6 2 2 2 3 7 3" xfId="41836"/>
    <cellStyle name="Percent 6 2 2 2 3 7 4" xfId="41837"/>
    <cellStyle name="Percent 6 2 2 2 3 8" xfId="41838"/>
    <cellStyle name="Percent 6 2 2 2 3 9" xfId="41839"/>
    <cellStyle name="Percent 6 2 2 2 4" xfId="41840"/>
    <cellStyle name="Percent 6 2 2 2 4 2" xfId="41841"/>
    <cellStyle name="Percent 6 2 2 2 4 2 2" xfId="41842"/>
    <cellStyle name="Percent 6 2 2 2 4 2 2 2" xfId="41843"/>
    <cellStyle name="Percent 6 2 2 2 4 2 2 3" xfId="41844"/>
    <cellStyle name="Percent 6 2 2 2 4 2 2 4" xfId="41845"/>
    <cellStyle name="Percent 6 2 2 2 4 2 3" xfId="41846"/>
    <cellStyle name="Percent 6 2 2 2 4 2 3 2" xfId="41847"/>
    <cellStyle name="Percent 6 2 2 2 4 2 3 3" xfId="41848"/>
    <cellStyle name="Percent 6 2 2 2 4 2 3 4" xfId="41849"/>
    <cellStyle name="Percent 6 2 2 2 4 2 4" xfId="41850"/>
    <cellStyle name="Percent 6 2 2 2 4 2 5" xfId="41851"/>
    <cellStyle name="Percent 6 2 2 2 4 2 6" xfId="41852"/>
    <cellStyle name="Percent 6 2 2 2 4 3" xfId="41853"/>
    <cellStyle name="Percent 6 2 2 2 4 3 2" xfId="41854"/>
    <cellStyle name="Percent 6 2 2 2 4 3 2 2" xfId="41855"/>
    <cellStyle name="Percent 6 2 2 2 4 3 2 3" xfId="41856"/>
    <cellStyle name="Percent 6 2 2 2 4 3 2 4" xfId="41857"/>
    <cellStyle name="Percent 6 2 2 2 4 3 3" xfId="41858"/>
    <cellStyle name="Percent 6 2 2 2 4 3 3 2" xfId="41859"/>
    <cellStyle name="Percent 6 2 2 2 4 3 3 3" xfId="41860"/>
    <cellStyle name="Percent 6 2 2 2 4 3 3 4" xfId="41861"/>
    <cellStyle name="Percent 6 2 2 2 4 3 4" xfId="41862"/>
    <cellStyle name="Percent 6 2 2 2 4 3 5" xfId="41863"/>
    <cellStyle name="Percent 6 2 2 2 4 3 6" xfId="41864"/>
    <cellStyle name="Percent 6 2 2 2 4 4" xfId="41865"/>
    <cellStyle name="Percent 6 2 2 2 4 4 2" xfId="41866"/>
    <cellStyle name="Percent 6 2 2 2 4 4 3" xfId="41867"/>
    <cellStyle name="Percent 6 2 2 2 4 4 4" xfId="41868"/>
    <cellStyle name="Percent 6 2 2 2 4 5" xfId="41869"/>
    <cellStyle name="Percent 6 2 2 2 4 5 2" xfId="41870"/>
    <cellStyle name="Percent 6 2 2 2 4 5 3" xfId="41871"/>
    <cellStyle name="Percent 6 2 2 2 4 5 4" xfId="41872"/>
    <cellStyle name="Percent 6 2 2 2 4 6" xfId="41873"/>
    <cellStyle name="Percent 6 2 2 2 4 7" xfId="41874"/>
    <cellStyle name="Percent 6 2 2 2 4 8" xfId="41875"/>
    <cellStyle name="Percent 6 2 2 2 5" xfId="41876"/>
    <cellStyle name="Percent 6 2 2 2 5 2" xfId="41877"/>
    <cellStyle name="Percent 6 2 2 2 5 2 2" xfId="41878"/>
    <cellStyle name="Percent 6 2 2 2 5 2 2 2" xfId="41879"/>
    <cellStyle name="Percent 6 2 2 2 5 2 2 3" xfId="41880"/>
    <cellStyle name="Percent 6 2 2 2 5 2 2 4" xfId="41881"/>
    <cellStyle name="Percent 6 2 2 2 5 2 3" xfId="41882"/>
    <cellStyle name="Percent 6 2 2 2 5 2 3 2" xfId="41883"/>
    <cellStyle name="Percent 6 2 2 2 5 2 3 3" xfId="41884"/>
    <cellStyle name="Percent 6 2 2 2 5 2 3 4" xfId="41885"/>
    <cellStyle name="Percent 6 2 2 2 5 2 4" xfId="41886"/>
    <cellStyle name="Percent 6 2 2 2 5 2 5" xfId="41887"/>
    <cellStyle name="Percent 6 2 2 2 5 2 6" xfId="41888"/>
    <cellStyle name="Percent 6 2 2 2 5 3" xfId="41889"/>
    <cellStyle name="Percent 6 2 2 2 5 3 2" xfId="41890"/>
    <cellStyle name="Percent 6 2 2 2 5 3 2 2" xfId="41891"/>
    <cellStyle name="Percent 6 2 2 2 5 3 2 3" xfId="41892"/>
    <cellStyle name="Percent 6 2 2 2 5 3 2 4" xfId="41893"/>
    <cellStyle name="Percent 6 2 2 2 5 3 3" xfId="41894"/>
    <cellStyle name="Percent 6 2 2 2 5 3 3 2" xfId="41895"/>
    <cellStyle name="Percent 6 2 2 2 5 3 3 3" xfId="41896"/>
    <cellStyle name="Percent 6 2 2 2 5 3 3 4" xfId="41897"/>
    <cellStyle name="Percent 6 2 2 2 5 3 4" xfId="41898"/>
    <cellStyle name="Percent 6 2 2 2 5 3 5" xfId="41899"/>
    <cellStyle name="Percent 6 2 2 2 5 3 6" xfId="41900"/>
    <cellStyle name="Percent 6 2 2 2 5 4" xfId="41901"/>
    <cellStyle name="Percent 6 2 2 2 5 4 2" xfId="41902"/>
    <cellStyle name="Percent 6 2 2 2 5 4 3" xfId="41903"/>
    <cellStyle name="Percent 6 2 2 2 5 4 4" xfId="41904"/>
    <cellStyle name="Percent 6 2 2 2 5 5" xfId="41905"/>
    <cellStyle name="Percent 6 2 2 2 5 5 2" xfId="41906"/>
    <cellStyle name="Percent 6 2 2 2 5 5 3" xfId="41907"/>
    <cellStyle name="Percent 6 2 2 2 5 5 4" xfId="41908"/>
    <cellStyle name="Percent 6 2 2 2 5 6" xfId="41909"/>
    <cellStyle name="Percent 6 2 2 2 5 7" xfId="41910"/>
    <cellStyle name="Percent 6 2 2 2 5 8" xfId="41911"/>
    <cellStyle name="Percent 6 2 2 2 6" xfId="41912"/>
    <cellStyle name="Percent 6 2 2 2 6 2" xfId="41913"/>
    <cellStyle name="Percent 6 2 2 2 6 2 2" xfId="41914"/>
    <cellStyle name="Percent 6 2 2 2 6 2 2 2" xfId="41915"/>
    <cellStyle name="Percent 6 2 2 2 6 2 2 3" xfId="41916"/>
    <cellStyle name="Percent 6 2 2 2 6 2 2 4" xfId="41917"/>
    <cellStyle name="Percent 6 2 2 2 6 2 3" xfId="41918"/>
    <cellStyle name="Percent 6 2 2 2 6 2 3 2" xfId="41919"/>
    <cellStyle name="Percent 6 2 2 2 6 2 3 3" xfId="41920"/>
    <cellStyle name="Percent 6 2 2 2 6 2 3 4" xfId="41921"/>
    <cellStyle name="Percent 6 2 2 2 6 2 4" xfId="41922"/>
    <cellStyle name="Percent 6 2 2 2 6 2 5" xfId="41923"/>
    <cellStyle name="Percent 6 2 2 2 6 2 6" xfId="41924"/>
    <cellStyle name="Percent 6 2 2 2 6 3" xfId="41925"/>
    <cellStyle name="Percent 6 2 2 2 6 3 2" xfId="41926"/>
    <cellStyle name="Percent 6 2 2 2 6 3 2 2" xfId="41927"/>
    <cellStyle name="Percent 6 2 2 2 6 3 2 3" xfId="41928"/>
    <cellStyle name="Percent 6 2 2 2 6 3 2 4" xfId="41929"/>
    <cellStyle name="Percent 6 2 2 2 6 3 3" xfId="41930"/>
    <cellStyle name="Percent 6 2 2 2 6 3 3 2" xfId="41931"/>
    <cellStyle name="Percent 6 2 2 2 6 3 3 3" xfId="41932"/>
    <cellStyle name="Percent 6 2 2 2 6 3 3 4" xfId="41933"/>
    <cellStyle name="Percent 6 2 2 2 6 3 4" xfId="41934"/>
    <cellStyle name="Percent 6 2 2 2 6 3 5" xfId="41935"/>
    <cellStyle name="Percent 6 2 2 2 6 3 6" xfId="41936"/>
    <cellStyle name="Percent 6 2 2 2 6 4" xfId="41937"/>
    <cellStyle name="Percent 6 2 2 2 6 4 2" xfId="41938"/>
    <cellStyle name="Percent 6 2 2 2 6 4 3" xfId="41939"/>
    <cellStyle name="Percent 6 2 2 2 6 4 4" xfId="41940"/>
    <cellStyle name="Percent 6 2 2 2 6 5" xfId="41941"/>
    <cellStyle name="Percent 6 2 2 2 6 5 2" xfId="41942"/>
    <cellStyle name="Percent 6 2 2 2 6 5 3" xfId="41943"/>
    <cellStyle name="Percent 6 2 2 2 6 5 4" xfId="41944"/>
    <cellStyle name="Percent 6 2 2 2 6 6" xfId="41945"/>
    <cellStyle name="Percent 6 2 2 2 6 7" xfId="41946"/>
    <cellStyle name="Percent 6 2 2 2 6 8" xfId="41947"/>
    <cellStyle name="Percent 6 2 2 2 7" xfId="41948"/>
    <cellStyle name="Percent 6 2 2 2 7 2" xfId="41949"/>
    <cellStyle name="Percent 6 2 2 2 7 2 2" xfId="41950"/>
    <cellStyle name="Percent 6 2 2 2 7 2 3" xfId="41951"/>
    <cellStyle name="Percent 6 2 2 2 7 2 4" xfId="41952"/>
    <cellStyle name="Percent 6 2 2 2 7 3" xfId="41953"/>
    <cellStyle name="Percent 6 2 2 2 7 3 2" xfId="41954"/>
    <cellStyle name="Percent 6 2 2 2 7 3 3" xfId="41955"/>
    <cellStyle name="Percent 6 2 2 2 7 3 4" xfId="41956"/>
    <cellStyle name="Percent 6 2 2 2 7 4" xfId="41957"/>
    <cellStyle name="Percent 6 2 2 2 7 5" xfId="41958"/>
    <cellStyle name="Percent 6 2 2 2 7 6" xfId="41959"/>
    <cellStyle name="Percent 6 2 2 2 8" xfId="41960"/>
    <cellStyle name="Percent 6 2 2 2 8 2" xfId="41961"/>
    <cellStyle name="Percent 6 2 2 2 8 2 2" xfId="41962"/>
    <cellStyle name="Percent 6 2 2 2 8 2 3" xfId="41963"/>
    <cellStyle name="Percent 6 2 2 2 8 2 4" xfId="41964"/>
    <cellStyle name="Percent 6 2 2 2 8 3" xfId="41965"/>
    <cellStyle name="Percent 6 2 2 2 8 3 2" xfId="41966"/>
    <cellStyle name="Percent 6 2 2 2 8 3 3" xfId="41967"/>
    <cellStyle name="Percent 6 2 2 2 8 3 4" xfId="41968"/>
    <cellStyle name="Percent 6 2 2 2 8 4" xfId="41969"/>
    <cellStyle name="Percent 6 2 2 2 8 5" xfId="41970"/>
    <cellStyle name="Percent 6 2 2 2 8 6" xfId="41971"/>
    <cellStyle name="Percent 6 2 2 2 9" xfId="41972"/>
    <cellStyle name="Percent 6 2 2 2 9 2" xfId="41973"/>
    <cellStyle name="Percent 6 2 2 2 9 3" xfId="41974"/>
    <cellStyle name="Percent 6 2 2 2 9 4" xfId="41975"/>
    <cellStyle name="Percent 6 2 2 3" xfId="41976"/>
    <cellStyle name="Percent 6 2 2 3 10" xfId="41977"/>
    <cellStyle name="Percent 6 2 2 3 11" xfId="41978"/>
    <cellStyle name="Percent 6 2 2 3 12" xfId="41979"/>
    <cellStyle name="Percent 6 2 2 3 2" xfId="41980"/>
    <cellStyle name="Percent 6 2 2 3 2 10" xfId="41981"/>
    <cellStyle name="Percent 6 2 2 3 2 2" xfId="41982"/>
    <cellStyle name="Percent 6 2 2 3 2 2 2" xfId="41983"/>
    <cellStyle name="Percent 6 2 2 3 2 2 2 2" xfId="41984"/>
    <cellStyle name="Percent 6 2 2 3 2 2 2 2 2" xfId="41985"/>
    <cellStyle name="Percent 6 2 2 3 2 2 2 2 3" xfId="41986"/>
    <cellStyle name="Percent 6 2 2 3 2 2 2 2 4" xfId="41987"/>
    <cellStyle name="Percent 6 2 2 3 2 2 2 3" xfId="41988"/>
    <cellStyle name="Percent 6 2 2 3 2 2 2 3 2" xfId="41989"/>
    <cellStyle name="Percent 6 2 2 3 2 2 2 3 3" xfId="41990"/>
    <cellStyle name="Percent 6 2 2 3 2 2 2 3 4" xfId="41991"/>
    <cellStyle name="Percent 6 2 2 3 2 2 2 4" xfId="41992"/>
    <cellStyle name="Percent 6 2 2 3 2 2 2 5" xfId="41993"/>
    <cellStyle name="Percent 6 2 2 3 2 2 2 6" xfId="41994"/>
    <cellStyle name="Percent 6 2 2 3 2 2 3" xfId="41995"/>
    <cellStyle name="Percent 6 2 2 3 2 2 3 2" xfId="41996"/>
    <cellStyle name="Percent 6 2 2 3 2 2 3 2 2" xfId="41997"/>
    <cellStyle name="Percent 6 2 2 3 2 2 3 2 3" xfId="41998"/>
    <cellStyle name="Percent 6 2 2 3 2 2 3 2 4" xfId="41999"/>
    <cellStyle name="Percent 6 2 2 3 2 2 3 3" xfId="42000"/>
    <cellStyle name="Percent 6 2 2 3 2 2 3 3 2" xfId="42001"/>
    <cellStyle name="Percent 6 2 2 3 2 2 3 3 3" xfId="42002"/>
    <cellStyle name="Percent 6 2 2 3 2 2 3 3 4" xfId="42003"/>
    <cellStyle name="Percent 6 2 2 3 2 2 3 4" xfId="42004"/>
    <cellStyle name="Percent 6 2 2 3 2 2 3 5" xfId="42005"/>
    <cellStyle name="Percent 6 2 2 3 2 2 3 6" xfId="42006"/>
    <cellStyle name="Percent 6 2 2 3 2 2 4" xfId="42007"/>
    <cellStyle name="Percent 6 2 2 3 2 2 4 2" xfId="42008"/>
    <cellStyle name="Percent 6 2 2 3 2 2 4 3" xfId="42009"/>
    <cellStyle name="Percent 6 2 2 3 2 2 4 4" xfId="42010"/>
    <cellStyle name="Percent 6 2 2 3 2 2 5" xfId="42011"/>
    <cellStyle name="Percent 6 2 2 3 2 2 5 2" xfId="42012"/>
    <cellStyle name="Percent 6 2 2 3 2 2 5 3" xfId="42013"/>
    <cellStyle name="Percent 6 2 2 3 2 2 5 4" xfId="42014"/>
    <cellStyle name="Percent 6 2 2 3 2 2 6" xfId="42015"/>
    <cellStyle name="Percent 6 2 2 3 2 2 7" xfId="42016"/>
    <cellStyle name="Percent 6 2 2 3 2 2 8" xfId="42017"/>
    <cellStyle name="Percent 6 2 2 3 2 3" xfId="42018"/>
    <cellStyle name="Percent 6 2 2 3 2 3 2" xfId="42019"/>
    <cellStyle name="Percent 6 2 2 3 2 3 2 2" xfId="42020"/>
    <cellStyle name="Percent 6 2 2 3 2 3 2 2 2" xfId="42021"/>
    <cellStyle name="Percent 6 2 2 3 2 3 2 2 3" xfId="42022"/>
    <cellStyle name="Percent 6 2 2 3 2 3 2 2 4" xfId="42023"/>
    <cellStyle name="Percent 6 2 2 3 2 3 2 3" xfId="42024"/>
    <cellStyle name="Percent 6 2 2 3 2 3 2 3 2" xfId="42025"/>
    <cellStyle name="Percent 6 2 2 3 2 3 2 3 3" xfId="42026"/>
    <cellStyle name="Percent 6 2 2 3 2 3 2 3 4" xfId="42027"/>
    <cellStyle name="Percent 6 2 2 3 2 3 2 4" xfId="42028"/>
    <cellStyle name="Percent 6 2 2 3 2 3 2 5" xfId="42029"/>
    <cellStyle name="Percent 6 2 2 3 2 3 2 6" xfId="42030"/>
    <cellStyle name="Percent 6 2 2 3 2 3 3" xfId="42031"/>
    <cellStyle name="Percent 6 2 2 3 2 3 3 2" xfId="42032"/>
    <cellStyle name="Percent 6 2 2 3 2 3 3 2 2" xfId="42033"/>
    <cellStyle name="Percent 6 2 2 3 2 3 3 2 3" xfId="42034"/>
    <cellStyle name="Percent 6 2 2 3 2 3 3 2 4" xfId="42035"/>
    <cellStyle name="Percent 6 2 2 3 2 3 3 3" xfId="42036"/>
    <cellStyle name="Percent 6 2 2 3 2 3 3 3 2" xfId="42037"/>
    <cellStyle name="Percent 6 2 2 3 2 3 3 3 3" xfId="42038"/>
    <cellStyle name="Percent 6 2 2 3 2 3 3 3 4" xfId="42039"/>
    <cellStyle name="Percent 6 2 2 3 2 3 3 4" xfId="42040"/>
    <cellStyle name="Percent 6 2 2 3 2 3 3 5" xfId="42041"/>
    <cellStyle name="Percent 6 2 2 3 2 3 3 6" xfId="42042"/>
    <cellStyle name="Percent 6 2 2 3 2 3 4" xfId="42043"/>
    <cellStyle name="Percent 6 2 2 3 2 3 4 2" xfId="42044"/>
    <cellStyle name="Percent 6 2 2 3 2 3 4 3" xfId="42045"/>
    <cellStyle name="Percent 6 2 2 3 2 3 4 4" xfId="42046"/>
    <cellStyle name="Percent 6 2 2 3 2 3 5" xfId="42047"/>
    <cellStyle name="Percent 6 2 2 3 2 3 5 2" xfId="42048"/>
    <cellStyle name="Percent 6 2 2 3 2 3 5 3" xfId="42049"/>
    <cellStyle name="Percent 6 2 2 3 2 3 5 4" xfId="42050"/>
    <cellStyle name="Percent 6 2 2 3 2 3 6" xfId="42051"/>
    <cellStyle name="Percent 6 2 2 3 2 3 7" xfId="42052"/>
    <cellStyle name="Percent 6 2 2 3 2 3 8" xfId="42053"/>
    <cellStyle name="Percent 6 2 2 3 2 4" xfId="42054"/>
    <cellStyle name="Percent 6 2 2 3 2 4 2" xfId="42055"/>
    <cellStyle name="Percent 6 2 2 3 2 4 2 2" xfId="42056"/>
    <cellStyle name="Percent 6 2 2 3 2 4 2 3" xfId="42057"/>
    <cellStyle name="Percent 6 2 2 3 2 4 2 4" xfId="42058"/>
    <cellStyle name="Percent 6 2 2 3 2 4 3" xfId="42059"/>
    <cellStyle name="Percent 6 2 2 3 2 4 3 2" xfId="42060"/>
    <cellStyle name="Percent 6 2 2 3 2 4 3 3" xfId="42061"/>
    <cellStyle name="Percent 6 2 2 3 2 4 3 4" xfId="42062"/>
    <cellStyle name="Percent 6 2 2 3 2 4 4" xfId="42063"/>
    <cellStyle name="Percent 6 2 2 3 2 4 5" xfId="42064"/>
    <cellStyle name="Percent 6 2 2 3 2 4 6" xfId="42065"/>
    <cellStyle name="Percent 6 2 2 3 2 5" xfId="42066"/>
    <cellStyle name="Percent 6 2 2 3 2 5 2" xfId="42067"/>
    <cellStyle name="Percent 6 2 2 3 2 5 2 2" xfId="42068"/>
    <cellStyle name="Percent 6 2 2 3 2 5 2 3" xfId="42069"/>
    <cellStyle name="Percent 6 2 2 3 2 5 2 4" xfId="42070"/>
    <cellStyle name="Percent 6 2 2 3 2 5 3" xfId="42071"/>
    <cellStyle name="Percent 6 2 2 3 2 5 3 2" xfId="42072"/>
    <cellStyle name="Percent 6 2 2 3 2 5 3 3" xfId="42073"/>
    <cellStyle name="Percent 6 2 2 3 2 5 3 4" xfId="42074"/>
    <cellStyle name="Percent 6 2 2 3 2 5 4" xfId="42075"/>
    <cellStyle name="Percent 6 2 2 3 2 5 5" xfId="42076"/>
    <cellStyle name="Percent 6 2 2 3 2 5 6" xfId="42077"/>
    <cellStyle name="Percent 6 2 2 3 2 6" xfId="42078"/>
    <cellStyle name="Percent 6 2 2 3 2 6 2" xfId="42079"/>
    <cellStyle name="Percent 6 2 2 3 2 6 3" xfId="42080"/>
    <cellStyle name="Percent 6 2 2 3 2 6 4" xfId="42081"/>
    <cellStyle name="Percent 6 2 2 3 2 7" xfId="42082"/>
    <cellStyle name="Percent 6 2 2 3 2 7 2" xfId="42083"/>
    <cellStyle name="Percent 6 2 2 3 2 7 3" xfId="42084"/>
    <cellStyle name="Percent 6 2 2 3 2 7 4" xfId="42085"/>
    <cellStyle name="Percent 6 2 2 3 2 8" xfId="42086"/>
    <cellStyle name="Percent 6 2 2 3 2 9" xfId="42087"/>
    <cellStyle name="Percent 6 2 2 3 3" xfId="42088"/>
    <cellStyle name="Percent 6 2 2 3 3 2" xfId="42089"/>
    <cellStyle name="Percent 6 2 2 3 3 2 2" xfId="42090"/>
    <cellStyle name="Percent 6 2 2 3 3 2 2 2" xfId="42091"/>
    <cellStyle name="Percent 6 2 2 3 3 2 2 3" xfId="42092"/>
    <cellStyle name="Percent 6 2 2 3 3 2 2 4" xfId="42093"/>
    <cellStyle name="Percent 6 2 2 3 3 2 3" xfId="42094"/>
    <cellStyle name="Percent 6 2 2 3 3 2 3 2" xfId="42095"/>
    <cellStyle name="Percent 6 2 2 3 3 2 3 3" xfId="42096"/>
    <cellStyle name="Percent 6 2 2 3 3 2 3 4" xfId="42097"/>
    <cellStyle name="Percent 6 2 2 3 3 2 4" xfId="42098"/>
    <cellStyle name="Percent 6 2 2 3 3 2 5" xfId="42099"/>
    <cellStyle name="Percent 6 2 2 3 3 2 6" xfId="42100"/>
    <cellStyle name="Percent 6 2 2 3 3 3" xfId="42101"/>
    <cellStyle name="Percent 6 2 2 3 3 3 2" xfId="42102"/>
    <cellStyle name="Percent 6 2 2 3 3 3 2 2" xfId="42103"/>
    <cellStyle name="Percent 6 2 2 3 3 3 2 3" xfId="42104"/>
    <cellStyle name="Percent 6 2 2 3 3 3 2 4" xfId="42105"/>
    <cellStyle name="Percent 6 2 2 3 3 3 3" xfId="42106"/>
    <cellStyle name="Percent 6 2 2 3 3 3 3 2" xfId="42107"/>
    <cellStyle name="Percent 6 2 2 3 3 3 3 3" xfId="42108"/>
    <cellStyle name="Percent 6 2 2 3 3 3 3 4" xfId="42109"/>
    <cellStyle name="Percent 6 2 2 3 3 3 4" xfId="42110"/>
    <cellStyle name="Percent 6 2 2 3 3 3 5" xfId="42111"/>
    <cellStyle name="Percent 6 2 2 3 3 3 6" xfId="42112"/>
    <cellStyle name="Percent 6 2 2 3 3 4" xfId="42113"/>
    <cellStyle name="Percent 6 2 2 3 3 4 2" xfId="42114"/>
    <cellStyle name="Percent 6 2 2 3 3 4 3" xfId="42115"/>
    <cellStyle name="Percent 6 2 2 3 3 4 4" xfId="42116"/>
    <cellStyle name="Percent 6 2 2 3 3 5" xfId="42117"/>
    <cellStyle name="Percent 6 2 2 3 3 5 2" xfId="42118"/>
    <cellStyle name="Percent 6 2 2 3 3 5 3" xfId="42119"/>
    <cellStyle name="Percent 6 2 2 3 3 5 4" xfId="42120"/>
    <cellStyle name="Percent 6 2 2 3 3 6" xfId="42121"/>
    <cellStyle name="Percent 6 2 2 3 3 7" xfId="42122"/>
    <cellStyle name="Percent 6 2 2 3 3 8" xfId="42123"/>
    <cellStyle name="Percent 6 2 2 3 4" xfId="42124"/>
    <cellStyle name="Percent 6 2 2 3 4 2" xfId="42125"/>
    <cellStyle name="Percent 6 2 2 3 4 2 2" xfId="42126"/>
    <cellStyle name="Percent 6 2 2 3 4 2 2 2" xfId="42127"/>
    <cellStyle name="Percent 6 2 2 3 4 2 2 3" xfId="42128"/>
    <cellStyle name="Percent 6 2 2 3 4 2 2 4" xfId="42129"/>
    <cellStyle name="Percent 6 2 2 3 4 2 3" xfId="42130"/>
    <cellStyle name="Percent 6 2 2 3 4 2 3 2" xfId="42131"/>
    <cellStyle name="Percent 6 2 2 3 4 2 3 3" xfId="42132"/>
    <cellStyle name="Percent 6 2 2 3 4 2 3 4" xfId="42133"/>
    <cellStyle name="Percent 6 2 2 3 4 2 4" xfId="42134"/>
    <cellStyle name="Percent 6 2 2 3 4 2 5" xfId="42135"/>
    <cellStyle name="Percent 6 2 2 3 4 2 6" xfId="42136"/>
    <cellStyle name="Percent 6 2 2 3 4 3" xfId="42137"/>
    <cellStyle name="Percent 6 2 2 3 4 3 2" xfId="42138"/>
    <cellStyle name="Percent 6 2 2 3 4 3 2 2" xfId="42139"/>
    <cellStyle name="Percent 6 2 2 3 4 3 2 3" xfId="42140"/>
    <cellStyle name="Percent 6 2 2 3 4 3 2 4" xfId="42141"/>
    <cellStyle name="Percent 6 2 2 3 4 3 3" xfId="42142"/>
    <cellStyle name="Percent 6 2 2 3 4 3 3 2" xfId="42143"/>
    <cellStyle name="Percent 6 2 2 3 4 3 3 3" xfId="42144"/>
    <cellStyle name="Percent 6 2 2 3 4 3 3 4" xfId="42145"/>
    <cellStyle name="Percent 6 2 2 3 4 3 4" xfId="42146"/>
    <cellStyle name="Percent 6 2 2 3 4 3 5" xfId="42147"/>
    <cellStyle name="Percent 6 2 2 3 4 3 6" xfId="42148"/>
    <cellStyle name="Percent 6 2 2 3 4 4" xfId="42149"/>
    <cellStyle name="Percent 6 2 2 3 4 4 2" xfId="42150"/>
    <cellStyle name="Percent 6 2 2 3 4 4 3" xfId="42151"/>
    <cellStyle name="Percent 6 2 2 3 4 4 4" xfId="42152"/>
    <cellStyle name="Percent 6 2 2 3 4 5" xfId="42153"/>
    <cellStyle name="Percent 6 2 2 3 4 5 2" xfId="42154"/>
    <cellStyle name="Percent 6 2 2 3 4 5 3" xfId="42155"/>
    <cellStyle name="Percent 6 2 2 3 4 5 4" xfId="42156"/>
    <cellStyle name="Percent 6 2 2 3 4 6" xfId="42157"/>
    <cellStyle name="Percent 6 2 2 3 4 7" xfId="42158"/>
    <cellStyle name="Percent 6 2 2 3 4 8" xfId="42159"/>
    <cellStyle name="Percent 6 2 2 3 5" xfId="42160"/>
    <cellStyle name="Percent 6 2 2 3 5 2" xfId="42161"/>
    <cellStyle name="Percent 6 2 2 3 5 2 2" xfId="42162"/>
    <cellStyle name="Percent 6 2 2 3 5 2 2 2" xfId="42163"/>
    <cellStyle name="Percent 6 2 2 3 5 2 2 3" xfId="42164"/>
    <cellStyle name="Percent 6 2 2 3 5 2 2 4" xfId="42165"/>
    <cellStyle name="Percent 6 2 2 3 5 2 3" xfId="42166"/>
    <cellStyle name="Percent 6 2 2 3 5 2 3 2" xfId="42167"/>
    <cellStyle name="Percent 6 2 2 3 5 2 3 3" xfId="42168"/>
    <cellStyle name="Percent 6 2 2 3 5 2 3 4" xfId="42169"/>
    <cellStyle name="Percent 6 2 2 3 5 2 4" xfId="42170"/>
    <cellStyle name="Percent 6 2 2 3 5 2 5" xfId="42171"/>
    <cellStyle name="Percent 6 2 2 3 5 2 6" xfId="42172"/>
    <cellStyle name="Percent 6 2 2 3 5 3" xfId="42173"/>
    <cellStyle name="Percent 6 2 2 3 5 3 2" xfId="42174"/>
    <cellStyle name="Percent 6 2 2 3 5 3 2 2" xfId="42175"/>
    <cellStyle name="Percent 6 2 2 3 5 3 2 3" xfId="42176"/>
    <cellStyle name="Percent 6 2 2 3 5 3 2 4" xfId="42177"/>
    <cellStyle name="Percent 6 2 2 3 5 3 3" xfId="42178"/>
    <cellStyle name="Percent 6 2 2 3 5 3 3 2" xfId="42179"/>
    <cellStyle name="Percent 6 2 2 3 5 3 3 3" xfId="42180"/>
    <cellStyle name="Percent 6 2 2 3 5 3 3 4" xfId="42181"/>
    <cellStyle name="Percent 6 2 2 3 5 3 4" xfId="42182"/>
    <cellStyle name="Percent 6 2 2 3 5 3 5" xfId="42183"/>
    <cellStyle name="Percent 6 2 2 3 5 3 6" xfId="42184"/>
    <cellStyle name="Percent 6 2 2 3 5 4" xfId="42185"/>
    <cellStyle name="Percent 6 2 2 3 5 4 2" xfId="42186"/>
    <cellStyle name="Percent 6 2 2 3 5 4 3" xfId="42187"/>
    <cellStyle name="Percent 6 2 2 3 5 4 4" xfId="42188"/>
    <cellStyle name="Percent 6 2 2 3 5 5" xfId="42189"/>
    <cellStyle name="Percent 6 2 2 3 5 5 2" xfId="42190"/>
    <cellStyle name="Percent 6 2 2 3 5 5 3" xfId="42191"/>
    <cellStyle name="Percent 6 2 2 3 5 5 4" xfId="42192"/>
    <cellStyle name="Percent 6 2 2 3 5 6" xfId="42193"/>
    <cellStyle name="Percent 6 2 2 3 5 7" xfId="42194"/>
    <cellStyle name="Percent 6 2 2 3 5 8" xfId="42195"/>
    <cellStyle name="Percent 6 2 2 3 6" xfId="42196"/>
    <cellStyle name="Percent 6 2 2 3 6 2" xfId="42197"/>
    <cellStyle name="Percent 6 2 2 3 6 2 2" xfId="42198"/>
    <cellStyle name="Percent 6 2 2 3 6 2 3" xfId="42199"/>
    <cellStyle name="Percent 6 2 2 3 6 2 4" xfId="42200"/>
    <cellStyle name="Percent 6 2 2 3 6 3" xfId="42201"/>
    <cellStyle name="Percent 6 2 2 3 6 3 2" xfId="42202"/>
    <cellStyle name="Percent 6 2 2 3 6 3 3" xfId="42203"/>
    <cellStyle name="Percent 6 2 2 3 6 3 4" xfId="42204"/>
    <cellStyle name="Percent 6 2 2 3 6 4" xfId="42205"/>
    <cellStyle name="Percent 6 2 2 3 6 5" xfId="42206"/>
    <cellStyle name="Percent 6 2 2 3 6 6" xfId="42207"/>
    <cellStyle name="Percent 6 2 2 3 7" xfId="42208"/>
    <cellStyle name="Percent 6 2 2 3 7 2" xfId="42209"/>
    <cellStyle name="Percent 6 2 2 3 7 2 2" xfId="42210"/>
    <cellStyle name="Percent 6 2 2 3 7 2 3" xfId="42211"/>
    <cellStyle name="Percent 6 2 2 3 7 2 4" xfId="42212"/>
    <cellStyle name="Percent 6 2 2 3 7 3" xfId="42213"/>
    <cellStyle name="Percent 6 2 2 3 7 3 2" xfId="42214"/>
    <cellStyle name="Percent 6 2 2 3 7 3 3" xfId="42215"/>
    <cellStyle name="Percent 6 2 2 3 7 3 4" xfId="42216"/>
    <cellStyle name="Percent 6 2 2 3 7 4" xfId="42217"/>
    <cellStyle name="Percent 6 2 2 3 7 5" xfId="42218"/>
    <cellStyle name="Percent 6 2 2 3 7 6" xfId="42219"/>
    <cellStyle name="Percent 6 2 2 3 8" xfId="42220"/>
    <cellStyle name="Percent 6 2 2 3 8 2" xfId="42221"/>
    <cellStyle name="Percent 6 2 2 3 8 3" xfId="42222"/>
    <cellStyle name="Percent 6 2 2 3 8 4" xfId="42223"/>
    <cellStyle name="Percent 6 2 2 3 9" xfId="42224"/>
    <cellStyle name="Percent 6 2 2 3 9 2" xfId="42225"/>
    <cellStyle name="Percent 6 2 2 3 9 3" xfId="42226"/>
    <cellStyle name="Percent 6 2 2 3 9 4" xfId="42227"/>
    <cellStyle name="Percent 6 2 2 4" xfId="42228"/>
    <cellStyle name="Percent 6 2 2 4 10" xfId="42229"/>
    <cellStyle name="Percent 6 2 2 4 2" xfId="42230"/>
    <cellStyle name="Percent 6 2 2 4 2 2" xfId="42231"/>
    <cellStyle name="Percent 6 2 2 4 2 2 2" xfId="42232"/>
    <cellStyle name="Percent 6 2 2 4 2 2 2 2" xfId="42233"/>
    <cellStyle name="Percent 6 2 2 4 2 2 2 3" xfId="42234"/>
    <cellStyle name="Percent 6 2 2 4 2 2 2 4" xfId="42235"/>
    <cellStyle name="Percent 6 2 2 4 2 2 3" xfId="42236"/>
    <cellStyle name="Percent 6 2 2 4 2 2 3 2" xfId="42237"/>
    <cellStyle name="Percent 6 2 2 4 2 2 3 3" xfId="42238"/>
    <cellStyle name="Percent 6 2 2 4 2 2 3 4" xfId="42239"/>
    <cellStyle name="Percent 6 2 2 4 2 2 4" xfId="42240"/>
    <cellStyle name="Percent 6 2 2 4 2 2 5" xfId="42241"/>
    <cellStyle name="Percent 6 2 2 4 2 2 6" xfId="42242"/>
    <cellStyle name="Percent 6 2 2 4 2 3" xfId="42243"/>
    <cellStyle name="Percent 6 2 2 4 2 3 2" xfId="42244"/>
    <cellStyle name="Percent 6 2 2 4 2 3 2 2" xfId="42245"/>
    <cellStyle name="Percent 6 2 2 4 2 3 2 3" xfId="42246"/>
    <cellStyle name="Percent 6 2 2 4 2 3 2 4" xfId="42247"/>
    <cellStyle name="Percent 6 2 2 4 2 3 3" xfId="42248"/>
    <cellStyle name="Percent 6 2 2 4 2 3 3 2" xfId="42249"/>
    <cellStyle name="Percent 6 2 2 4 2 3 3 3" xfId="42250"/>
    <cellStyle name="Percent 6 2 2 4 2 3 3 4" xfId="42251"/>
    <cellStyle name="Percent 6 2 2 4 2 3 4" xfId="42252"/>
    <cellStyle name="Percent 6 2 2 4 2 3 5" xfId="42253"/>
    <cellStyle name="Percent 6 2 2 4 2 3 6" xfId="42254"/>
    <cellStyle name="Percent 6 2 2 4 2 4" xfId="42255"/>
    <cellStyle name="Percent 6 2 2 4 2 4 2" xfId="42256"/>
    <cellStyle name="Percent 6 2 2 4 2 4 3" xfId="42257"/>
    <cellStyle name="Percent 6 2 2 4 2 4 4" xfId="42258"/>
    <cellStyle name="Percent 6 2 2 4 2 5" xfId="42259"/>
    <cellStyle name="Percent 6 2 2 4 2 5 2" xfId="42260"/>
    <cellStyle name="Percent 6 2 2 4 2 5 3" xfId="42261"/>
    <cellStyle name="Percent 6 2 2 4 2 5 4" xfId="42262"/>
    <cellStyle name="Percent 6 2 2 4 2 6" xfId="42263"/>
    <cellStyle name="Percent 6 2 2 4 2 7" xfId="42264"/>
    <cellStyle name="Percent 6 2 2 4 2 8" xfId="42265"/>
    <cellStyle name="Percent 6 2 2 4 3" xfId="42266"/>
    <cellStyle name="Percent 6 2 2 4 3 2" xfId="42267"/>
    <cellStyle name="Percent 6 2 2 4 3 2 2" xfId="42268"/>
    <cellStyle name="Percent 6 2 2 4 3 2 2 2" xfId="42269"/>
    <cellStyle name="Percent 6 2 2 4 3 2 2 3" xfId="42270"/>
    <cellStyle name="Percent 6 2 2 4 3 2 2 4" xfId="42271"/>
    <cellStyle name="Percent 6 2 2 4 3 2 3" xfId="42272"/>
    <cellStyle name="Percent 6 2 2 4 3 2 3 2" xfId="42273"/>
    <cellStyle name="Percent 6 2 2 4 3 2 3 3" xfId="42274"/>
    <cellStyle name="Percent 6 2 2 4 3 2 3 4" xfId="42275"/>
    <cellStyle name="Percent 6 2 2 4 3 2 4" xfId="42276"/>
    <cellStyle name="Percent 6 2 2 4 3 2 5" xfId="42277"/>
    <cellStyle name="Percent 6 2 2 4 3 2 6" xfId="42278"/>
    <cellStyle name="Percent 6 2 2 4 3 3" xfId="42279"/>
    <cellStyle name="Percent 6 2 2 4 3 3 2" xfId="42280"/>
    <cellStyle name="Percent 6 2 2 4 3 3 2 2" xfId="42281"/>
    <cellStyle name="Percent 6 2 2 4 3 3 2 3" xfId="42282"/>
    <cellStyle name="Percent 6 2 2 4 3 3 2 4" xfId="42283"/>
    <cellStyle name="Percent 6 2 2 4 3 3 3" xfId="42284"/>
    <cellStyle name="Percent 6 2 2 4 3 3 3 2" xfId="42285"/>
    <cellStyle name="Percent 6 2 2 4 3 3 3 3" xfId="42286"/>
    <cellStyle name="Percent 6 2 2 4 3 3 3 4" xfId="42287"/>
    <cellStyle name="Percent 6 2 2 4 3 3 4" xfId="42288"/>
    <cellStyle name="Percent 6 2 2 4 3 3 5" xfId="42289"/>
    <cellStyle name="Percent 6 2 2 4 3 3 6" xfId="42290"/>
    <cellStyle name="Percent 6 2 2 4 3 4" xfId="42291"/>
    <cellStyle name="Percent 6 2 2 4 3 4 2" xfId="42292"/>
    <cellStyle name="Percent 6 2 2 4 3 4 3" xfId="42293"/>
    <cellStyle name="Percent 6 2 2 4 3 4 4" xfId="42294"/>
    <cellStyle name="Percent 6 2 2 4 3 5" xfId="42295"/>
    <cellStyle name="Percent 6 2 2 4 3 5 2" xfId="42296"/>
    <cellStyle name="Percent 6 2 2 4 3 5 3" xfId="42297"/>
    <cellStyle name="Percent 6 2 2 4 3 5 4" xfId="42298"/>
    <cellStyle name="Percent 6 2 2 4 3 6" xfId="42299"/>
    <cellStyle name="Percent 6 2 2 4 3 7" xfId="42300"/>
    <cellStyle name="Percent 6 2 2 4 3 8" xfId="42301"/>
    <cellStyle name="Percent 6 2 2 4 4" xfId="42302"/>
    <cellStyle name="Percent 6 2 2 4 4 2" xfId="42303"/>
    <cellStyle name="Percent 6 2 2 4 4 2 2" xfId="42304"/>
    <cellStyle name="Percent 6 2 2 4 4 2 3" xfId="42305"/>
    <cellStyle name="Percent 6 2 2 4 4 2 4" xfId="42306"/>
    <cellStyle name="Percent 6 2 2 4 4 3" xfId="42307"/>
    <cellStyle name="Percent 6 2 2 4 4 3 2" xfId="42308"/>
    <cellStyle name="Percent 6 2 2 4 4 3 3" xfId="42309"/>
    <cellStyle name="Percent 6 2 2 4 4 3 4" xfId="42310"/>
    <cellStyle name="Percent 6 2 2 4 4 4" xfId="42311"/>
    <cellStyle name="Percent 6 2 2 4 4 5" xfId="42312"/>
    <cellStyle name="Percent 6 2 2 4 4 6" xfId="42313"/>
    <cellStyle name="Percent 6 2 2 4 5" xfId="42314"/>
    <cellStyle name="Percent 6 2 2 4 5 2" xfId="42315"/>
    <cellStyle name="Percent 6 2 2 4 5 2 2" xfId="42316"/>
    <cellStyle name="Percent 6 2 2 4 5 2 3" xfId="42317"/>
    <cellStyle name="Percent 6 2 2 4 5 2 4" xfId="42318"/>
    <cellStyle name="Percent 6 2 2 4 5 3" xfId="42319"/>
    <cellStyle name="Percent 6 2 2 4 5 3 2" xfId="42320"/>
    <cellStyle name="Percent 6 2 2 4 5 3 3" xfId="42321"/>
    <cellStyle name="Percent 6 2 2 4 5 3 4" xfId="42322"/>
    <cellStyle name="Percent 6 2 2 4 5 4" xfId="42323"/>
    <cellStyle name="Percent 6 2 2 4 5 5" xfId="42324"/>
    <cellStyle name="Percent 6 2 2 4 5 6" xfId="42325"/>
    <cellStyle name="Percent 6 2 2 4 6" xfId="42326"/>
    <cellStyle name="Percent 6 2 2 4 6 2" xfId="42327"/>
    <cellStyle name="Percent 6 2 2 4 6 3" xfId="42328"/>
    <cellStyle name="Percent 6 2 2 4 6 4" xfId="42329"/>
    <cellStyle name="Percent 6 2 2 4 7" xfId="42330"/>
    <cellStyle name="Percent 6 2 2 4 7 2" xfId="42331"/>
    <cellStyle name="Percent 6 2 2 4 7 3" xfId="42332"/>
    <cellStyle name="Percent 6 2 2 4 7 4" xfId="42333"/>
    <cellStyle name="Percent 6 2 2 4 8" xfId="42334"/>
    <cellStyle name="Percent 6 2 2 4 9" xfId="42335"/>
    <cellStyle name="Percent 6 2 2 5" xfId="42336"/>
    <cellStyle name="Percent 6 2 2 5 2" xfId="42337"/>
    <cellStyle name="Percent 6 2 2 5 2 2" xfId="42338"/>
    <cellStyle name="Percent 6 2 2 5 2 2 2" xfId="42339"/>
    <cellStyle name="Percent 6 2 2 5 2 2 3" xfId="42340"/>
    <cellStyle name="Percent 6 2 2 5 2 2 4" xfId="42341"/>
    <cellStyle name="Percent 6 2 2 5 2 3" xfId="42342"/>
    <cellStyle name="Percent 6 2 2 5 2 3 2" xfId="42343"/>
    <cellStyle name="Percent 6 2 2 5 2 3 3" xfId="42344"/>
    <cellStyle name="Percent 6 2 2 5 2 3 4" xfId="42345"/>
    <cellStyle name="Percent 6 2 2 5 2 4" xfId="42346"/>
    <cellStyle name="Percent 6 2 2 5 2 5" xfId="42347"/>
    <cellStyle name="Percent 6 2 2 5 2 6" xfId="42348"/>
    <cellStyle name="Percent 6 2 2 5 3" xfId="42349"/>
    <cellStyle name="Percent 6 2 2 5 3 2" xfId="42350"/>
    <cellStyle name="Percent 6 2 2 5 3 2 2" xfId="42351"/>
    <cellStyle name="Percent 6 2 2 5 3 2 3" xfId="42352"/>
    <cellStyle name="Percent 6 2 2 5 3 2 4" xfId="42353"/>
    <cellStyle name="Percent 6 2 2 5 3 3" xfId="42354"/>
    <cellStyle name="Percent 6 2 2 5 3 3 2" xfId="42355"/>
    <cellStyle name="Percent 6 2 2 5 3 3 3" xfId="42356"/>
    <cellStyle name="Percent 6 2 2 5 3 3 4" xfId="42357"/>
    <cellStyle name="Percent 6 2 2 5 3 4" xfId="42358"/>
    <cellStyle name="Percent 6 2 2 5 3 5" xfId="42359"/>
    <cellStyle name="Percent 6 2 2 5 3 6" xfId="42360"/>
    <cellStyle name="Percent 6 2 2 5 4" xfId="42361"/>
    <cellStyle name="Percent 6 2 2 5 4 2" xfId="42362"/>
    <cellStyle name="Percent 6 2 2 5 4 3" xfId="42363"/>
    <cellStyle name="Percent 6 2 2 5 4 4" xfId="42364"/>
    <cellStyle name="Percent 6 2 2 5 5" xfId="42365"/>
    <cellStyle name="Percent 6 2 2 5 5 2" xfId="42366"/>
    <cellStyle name="Percent 6 2 2 5 5 3" xfId="42367"/>
    <cellStyle name="Percent 6 2 2 5 5 4" xfId="42368"/>
    <cellStyle name="Percent 6 2 2 5 6" xfId="42369"/>
    <cellStyle name="Percent 6 2 2 5 7" xfId="42370"/>
    <cellStyle name="Percent 6 2 2 5 8" xfId="42371"/>
    <cellStyle name="Percent 6 2 2 6" xfId="42372"/>
    <cellStyle name="Percent 6 2 2 6 2" xfId="42373"/>
    <cellStyle name="Percent 6 2 2 6 2 2" xfId="42374"/>
    <cellStyle name="Percent 6 2 2 6 2 2 2" xfId="42375"/>
    <cellStyle name="Percent 6 2 2 6 2 2 3" xfId="42376"/>
    <cellStyle name="Percent 6 2 2 6 2 2 4" xfId="42377"/>
    <cellStyle name="Percent 6 2 2 6 2 3" xfId="42378"/>
    <cellStyle name="Percent 6 2 2 6 2 3 2" xfId="42379"/>
    <cellStyle name="Percent 6 2 2 6 2 3 3" xfId="42380"/>
    <cellStyle name="Percent 6 2 2 6 2 3 4" xfId="42381"/>
    <cellStyle name="Percent 6 2 2 6 2 4" xfId="42382"/>
    <cellStyle name="Percent 6 2 2 6 2 5" xfId="42383"/>
    <cellStyle name="Percent 6 2 2 6 2 6" xfId="42384"/>
    <cellStyle name="Percent 6 2 2 6 3" xfId="42385"/>
    <cellStyle name="Percent 6 2 2 6 3 2" xfId="42386"/>
    <cellStyle name="Percent 6 2 2 6 3 2 2" xfId="42387"/>
    <cellStyle name="Percent 6 2 2 6 3 2 3" xfId="42388"/>
    <cellStyle name="Percent 6 2 2 6 3 2 4" xfId="42389"/>
    <cellStyle name="Percent 6 2 2 6 3 3" xfId="42390"/>
    <cellStyle name="Percent 6 2 2 6 3 3 2" xfId="42391"/>
    <cellStyle name="Percent 6 2 2 6 3 3 3" xfId="42392"/>
    <cellStyle name="Percent 6 2 2 6 3 3 4" xfId="42393"/>
    <cellStyle name="Percent 6 2 2 6 3 4" xfId="42394"/>
    <cellStyle name="Percent 6 2 2 6 3 5" xfId="42395"/>
    <cellStyle name="Percent 6 2 2 6 3 6" xfId="42396"/>
    <cellStyle name="Percent 6 2 2 6 4" xfId="42397"/>
    <cellStyle name="Percent 6 2 2 6 4 2" xfId="42398"/>
    <cellStyle name="Percent 6 2 2 6 4 3" xfId="42399"/>
    <cellStyle name="Percent 6 2 2 6 4 4" xfId="42400"/>
    <cellStyle name="Percent 6 2 2 6 5" xfId="42401"/>
    <cellStyle name="Percent 6 2 2 6 5 2" xfId="42402"/>
    <cellStyle name="Percent 6 2 2 6 5 3" xfId="42403"/>
    <cellStyle name="Percent 6 2 2 6 5 4" xfId="42404"/>
    <cellStyle name="Percent 6 2 2 6 6" xfId="42405"/>
    <cellStyle name="Percent 6 2 2 6 7" xfId="42406"/>
    <cellStyle name="Percent 6 2 2 6 8" xfId="42407"/>
    <cellStyle name="Percent 6 2 2 7" xfId="42408"/>
    <cellStyle name="Percent 6 2 2 7 2" xfId="42409"/>
    <cellStyle name="Percent 6 2 2 7 2 2" xfId="42410"/>
    <cellStyle name="Percent 6 2 2 7 2 2 2" xfId="42411"/>
    <cellStyle name="Percent 6 2 2 7 2 2 3" xfId="42412"/>
    <cellStyle name="Percent 6 2 2 7 2 2 4" xfId="42413"/>
    <cellStyle name="Percent 6 2 2 7 2 3" xfId="42414"/>
    <cellStyle name="Percent 6 2 2 7 2 3 2" xfId="42415"/>
    <cellStyle name="Percent 6 2 2 7 2 3 3" xfId="42416"/>
    <cellStyle name="Percent 6 2 2 7 2 3 4" xfId="42417"/>
    <cellStyle name="Percent 6 2 2 7 2 4" xfId="42418"/>
    <cellStyle name="Percent 6 2 2 7 2 5" xfId="42419"/>
    <cellStyle name="Percent 6 2 2 7 2 6" xfId="42420"/>
    <cellStyle name="Percent 6 2 2 7 3" xfId="42421"/>
    <cellStyle name="Percent 6 2 2 7 3 2" xfId="42422"/>
    <cellStyle name="Percent 6 2 2 7 3 2 2" xfId="42423"/>
    <cellStyle name="Percent 6 2 2 7 3 2 3" xfId="42424"/>
    <cellStyle name="Percent 6 2 2 7 3 2 4" xfId="42425"/>
    <cellStyle name="Percent 6 2 2 7 3 3" xfId="42426"/>
    <cellStyle name="Percent 6 2 2 7 3 3 2" xfId="42427"/>
    <cellStyle name="Percent 6 2 2 7 3 3 3" xfId="42428"/>
    <cellStyle name="Percent 6 2 2 7 3 3 4" xfId="42429"/>
    <cellStyle name="Percent 6 2 2 7 3 4" xfId="42430"/>
    <cellStyle name="Percent 6 2 2 7 3 5" xfId="42431"/>
    <cellStyle name="Percent 6 2 2 7 3 6" xfId="42432"/>
    <cellStyle name="Percent 6 2 2 7 4" xfId="42433"/>
    <cellStyle name="Percent 6 2 2 7 4 2" xfId="42434"/>
    <cellStyle name="Percent 6 2 2 7 4 3" xfId="42435"/>
    <cellStyle name="Percent 6 2 2 7 4 4" xfId="42436"/>
    <cellStyle name="Percent 6 2 2 7 5" xfId="42437"/>
    <cellStyle name="Percent 6 2 2 7 5 2" xfId="42438"/>
    <cellStyle name="Percent 6 2 2 7 5 3" xfId="42439"/>
    <cellStyle name="Percent 6 2 2 7 5 4" xfId="42440"/>
    <cellStyle name="Percent 6 2 2 7 6" xfId="42441"/>
    <cellStyle name="Percent 6 2 2 7 7" xfId="42442"/>
    <cellStyle name="Percent 6 2 2 7 8" xfId="42443"/>
    <cellStyle name="Percent 6 2 2 8" xfId="42444"/>
    <cellStyle name="Percent 6 2 2 8 2" xfId="42445"/>
    <cellStyle name="Percent 6 2 2 8 2 2" xfId="42446"/>
    <cellStyle name="Percent 6 2 2 8 2 3" xfId="42447"/>
    <cellStyle name="Percent 6 2 2 8 2 4" xfId="42448"/>
    <cellStyle name="Percent 6 2 2 8 3" xfId="42449"/>
    <cellStyle name="Percent 6 2 2 8 3 2" xfId="42450"/>
    <cellStyle name="Percent 6 2 2 8 3 3" xfId="42451"/>
    <cellStyle name="Percent 6 2 2 8 3 4" xfId="42452"/>
    <cellStyle name="Percent 6 2 2 8 4" xfId="42453"/>
    <cellStyle name="Percent 6 2 2 8 5" xfId="42454"/>
    <cellStyle name="Percent 6 2 2 8 6" xfId="42455"/>
    <cellStyle name="Percent 6 2 2 9" xfId="42456"/>
    <cellStyle name="Percent 6 2 2 9 2" xfId="42457"/>
    <cellStyle name="Percent 6 2 2 9 2 2" xfId="42458"/>
    <cellStyle name="Percent 6 2 2 9 2 3" xfId="42459"/>
    <cellStyle name="Percent 6 2 2 9 2 4" xfId="42460"/>
    <cellStyle name="Percent 6 2 2 9 3" xfId="42461"/>
    <cellStyle name="Percent 6 2 2 9 3 2" xfId="42462"/>
    <cellStyle name="Percent 6 2 2 9 3 3" xfId="42463"/>
    <cellStyle name="Percent 6 2 2 9 3 4" xfId="42464"/>
    <cellStyle name="Percent 6 2 2 9 4" xfId="42465"/>
    <cellStyle name="Percent 6 2 2 9 5" xfId="42466"/>
    <cellStyle name="Percent 6 2 2 9 6" xfId="42467"/>
    <cellStyle name="Percent 6 2 3" xfId="42468"/>
    <cellStyle name="Percent 6 2 3 10" xfId="42469"/>
    <cellStyle name="Percent 6 2 3 10 2" xfId="42470"/>
    <cellStyle name="Percent 6 2 3 10 3" xfId="42471"/>
    <cellStyle name="Percent 6 2 3 10 4" xfId="42472"/>
    <cellStyle name="Percent 6 2 3 11" xfId="42473"/>
    <cellStyle name="Percent 6 2 3 11 2" xfId="42474"/>
    <cellStyle name="Percent 6 2 3 11 3" xfId="42475"/>
    <cellStyle name="Percent 6 2 3 11 4" xfId="42476"/>
    <cellStyle name="Percent 6 2 3 12" xfId="42477"/>
    <cellStyle name="Percent 6 2 3 13" xfId="42478"/>
    <cellStyle name="Percent 6 2 3 14" xfId="42479"/>
    <cellStyle name="Percent 6 2 3 15" xfId="42480"/>
    <cellStyle name="Percent 6 2 3 16" xfId="42481"/>
    <cellStyle name="Percent 6 2 3 2" xfId="42482"/>
    <cellStyle name="Percent 6 2 3 2 10" xfId="42483"/>
    <cellStyle name="Percent 6 2 3 2 11" xfId="42484"/>
    <cellStyle name="Percent 6 2 3 2 12" xfId="42485"/>
    <cellStyle name="Percent 6 2 3 2 2" xfId="42486"/>
    <cellStyle name="Percent 6 2 3 2 2 10" xfId="42487"/>
    <cellStyle name="Percent 6 2 3 2 2 2" xfId="42488"/>
    <cellStyle name="Percent 6 2 3 2 2 2 2" xfId="42489"/>
    <cellStyle name="Percent 6 2 3 2 2 2 2 2" xfId="42490"/>
    <cellStyle name="Percent 6 2 3 2 2 2 2 2 2" xfId="42491"/>
    <cellStyle name="Percent 6 2 3 2 2 2 2 2 3" xfId="42492"/>
    <cellStyle name="Percent 6 2 3 2 2 2 2 2 4" xfId="42493"/>
    <cellStyle name="Percent 6 2 3 2 2 2 2 3" xfId="42494"/>
    <cellStyle name="Percent 6 2 3 2 2 2 2 3 2" xfId="42495"/>
    <cellStyle name="Percent 6 2 3 2 2 2 2 3 3" xfId="42496"/>
    <cellStyle name="Percent 6 2 3 2 2 2 2 3 4" xfId="42497"/>
    <cellStyle name="Percent 6 2 3 2 2 2 2 4" xfId="42498"/>
    <cellStyle name="Percent 6 2 3 2 2 2 2 5" xfId="42499"/>
    <cellStyle name="Percent 6 2 3 2 2 2 2 6" xfId="42500"/>
    <cellStyle name="Percent 6 2 3 2 2 2 3" xfId="42501"/>
    <cellStyle name="Percent 6 2 3 2 2 2 3 2" xfId="42502"/>
    <cellStyle name="Percent 6 2 3 2 2 2 3 2 2" xfId="42503"/>
    <cellStyle name="Percent 6 2 3 2 2 2 3 2 3" xfId="42504"/>
    <cellStyle name="Percent 6 2 3 2 2 2 3 2 4" xfId="42505"/>
    <cellStyle name="Percent 6 2 3 2 2 2 3 3" xfId="42506"/>
    <cellStyle name="Percent 6 2 3 2 2 2 3 3 2" xfId="42507"/>
    <cellStyle name="Percent 6 2 3 2 2 2 3 3 3" xfId="42508"/>
    <cellStyle name="Percent 6 2 3 2 2 2 3 3 4" xfId="42509"/>
    <cellStyle name="Percent 6 2 3 2 2 2 3 4" xfId="42510"/>
    <cellStyle name="Percent 6 2 3 2 2 2 3 5" xfId="42511"/>
    <cellStyle name="Percent 6 2 3 2 2 2 3 6" xfId="42512"/>
    <cellStyle name="Percent 6 2 3 2 2 2 4" xfId="42513"/>
    <cellStyle name="Percent 6 2 3 2 2 2 4 2" xfId="42514"/>
    <cellStyle name="Percent 6 2 3 2 2 2 4 3" xfId="42515"/>
    <cellStyle name="Percent 6 2 3 2 2 2 4 4" xfId="42516"/>
    <cellStyle name="Percent 6 2 3 2 2 2 5" xfId="42517"/>
    <cellStyle name="Percent 6 2 3 2 2 2 5 2" xfId="42518"/>
    <cellStyle name="Percent 6 2 3 2 2 2 5 3" xfId="42519"/>
    <cellStyle name="Percent 6 2 3 2 2 2 5 4" xfId="42520"/>
    <cellStyle name="Percent 6 2 3 2 2 2 6" xfId="42521"/>
    <cellStyle name="Percent 6 2 3 2 2 2 7" xfId="42522"/>
    <cellStyle name="Percent 6 2 3 2 2 2 8" xfId="42523"/>
    <cellStyle name="Percent 6 2 3 2 2 3" xfId="42524"/>
    <cellStyle name="Percent 6 2 3 2 2 3 2" xfId="42525"/>
    <cellStyle name="Percent 6 2 3 2 2 3 2 2" xfId="42526"/>
    <cellStyle name="Percent 6 2 3 2 2 3 2 2 2" xfId="42527"/>
    <cellStyle name="Percent 6 2 3 2 2 3 2 2 3" xfId="42528"/>
    <cellStyle name="Percent 6 2 3 2 2 3 2 2 4" xfId="42529"/>
    <cellStyle name="Percent 6 2 3 2 2 3 2 3" xfId="42530"/>
    <cellStyle name="Percent 6 2 3 2 2 3 2 3 2" xfId="42531"/>
    <cellStyle name="Percent 6 2 3 2 2 3 2 3 3" xfId="42532"/>
    <cellStyle name="Percent 6 2 3 2 2 3 2 3 4" xfId="42533"/>
    <cellStyle name="Percent 6 2 3 2 2 3 2 4" xfId="42534"/>
    <cellStyle name="Percent 6 2 3 2 2 3 2 5" xfId="42535"/>
    <cellStyle name="Percent 6 2 3 2 2 3 2 6" xfId="42536"/>
    <cellStyle name="Percent 6 2 3 2 2 3 3" xfId="42537"/>
    <cellStyle name="Percent 6 2 3 2 2 3 3 2" xfId="42538"/>
    <cellStyle name="Percent 6 2 3 2 2 3 3 2 2" xfId="42539"/>
    <cellStyle name="Percent 6 2 3 2 2 3 3 2 3" xfId="42540"/>
    <cellStyle name="Percent 6 2 3 2 2 3 3 2 4" xfId="42541"/>
    <cellStyle name="Percent 6 2 3 2 2 3 3 3" xfId="42542"/>
    <cellStyle name="Percent 6 2 3 2 2 3 3 3 2" xfId="42543"/>
    <cellStyle name="Percent 6 2 3 2 2 3 3 3 3" xfId="42544"/>
    <cellStyle name="Percent 6 2 3 2 2 3 3 3 4" xfId="42545"/>
    <cellStyle name="Percent 6 2 3 2 2 3 3 4" xfId="42546"/>
    <cellStyle name="Percent 6 2 3 2 2 3 3 5" xfId="42547"/>
    <cellStyle name="Percent 6 2 3 2 2 3 3 6" xfId="42548"/>
    <cellStyle name="Percent 6 2 3 2 2 3 4" xfId="42549"/>
    <cellStyle name="Percent 6 2 3 2 2 3 4 2" xfId="42550"/>
    <cellStyle name="Percent 6 2 3 2 2 3 4 3" xfId="42551"/>
    <cellStyle name="Percent 6 2 3 2 2 3 4 4" xfId="42552"/>
    <cellStyle name="Percent 6 2 3 2 2 3 5" xfId="42553"/>
    <cellStyle name="Percent 6 2 3 2 2 3 5 2" xfId="42554"/>
    <cellStyle name="Percent 6 2 3 2 2 3 5 3" xfId="42555"/>
    <cellStyle name="Percent 6 2 3 2 2 3 5 4" xfId="42556"/>
    <cellStyle name="Percent 6 2 3 2 2 3 6" xfId="42557"/>
    <cellStyle name="Percent 6 2 3 2 2 3 7" xfId="42558"/>
    <cellStyle name="Percent 6 2 3 2 2 3 8" xfId="42559"/>
    <cellStyle name="Percent 6 2 3 2 2 4" xfId="42560"/>
    <cellStyle name="Percent 6 2 3 2 2 4 2" xfId="42561"/>
    <cellStyle name="Percent 6 2 3 2 2 4 2 2" xfId="42562"/>
    <cellStyle name="Percent 6 2 3 2 2 4 2 3" xfId="42563"/>
    <cellStyle name="Percent 6 2 3 2 2 4 2 4" xfId="42564"/>
    <cellStyle name="Percent 6 2 3 2 2 4 3" xfId="42565"/>
    <cellStyle name="Percent 6 2 3 2 2 4 3 2" xfId="42566"/>
    <cellStyle name="Percent 6 2 3 2 2 4 3 3" xfId="42567"/>
    <cellStyle name="Percent 6 2 3 2 2 4 3 4" xfId="42568"/>
    <cellStyle name="Percent 6 2 3 2 2 4 4" xfId="42569"/>
    <cellStyle name="Percent 6 2 3 2 2 4 5" xfId="42570"/>
    <cellStyle name="Percent 6 2 3 2 2 4 6" xfId="42571"/>
    <cellStyle name="Percent 6 2 3 2 2 5" xfId="42572"/>
    <cellStyle name="Percent 6 2 3 2 2 5 2" xfId="42573"/>
    <cellStyle name="Percent 6 2 3 2 2 5 2 2" xfId="42574"/>
    <cellStyle name="Percent 6 2 3 2 2 5 2 3" xfId="42575"/>
    <cellStyle name="Percent 6 2 3 2 2 5 2 4" xfId="42576"/>
    <cellStyle name="Percent 6 2 3 2 2 5 3" xfId="42577"/>
    <cellStyle name="Percent 6 2 3 2 2 5 3 2" xfId="42578"/>
    <cellStyle name="Percent 6 2 3 2 2 5 3 3" xfId="42579"/>
    <cellStyle name="Percent 6 2 3 2 2 5 3 4" xfId="42580"/>
    <cellStyle name="Percent 6 2 3 2 2 5 4" xfId="42581"/>
    <cellStyle name="Percent 6 2 3 2 2 5 5" xfId="42582"/>
    <cellStyle name="Percent 6 2 3 2 2 5 6" xfId="42583"/>
    <cellStyle name="Percent 6 2 3 2 2 6" xfId="42584"/>
    <cellStyle name="Percent 6 2 3 2 2 6 2" xfId="42585"/>
    <cellStyle name="Percent 6 2 3 2 2 6 3" xfId="42586"/>
    <cellStyle name="Percent 6 2 3 2 2 6 4" xfId="42587"/>
    <cellStyle name="Percent 6 2 3 2 2 7" xfId="42588"/>
    <cellStyle name="Percent 6 2 3 2 2 7 2" xfId="42589"/>
    <cellStyle name="Percent 6 2 3 2 2 7 3" xfId="42590"/>
    <cellStyle name="Percent 6 2 3 2 2 7 4" xfId="42591"/>
    <cellStyle name="Percent 6 2 3 2 2 8" xfId="42592"/>
    <cellStyle name="Percent 6 2 3 2 2 9" xfId="42593"/>
    <cellStyle name="Percent 6 2 3 2 3" xfId="42594"/>
    <cellStyle name="Percent 6 2 3 2 3 2" xfId="42595"/>
    <cellStyle name="Percent 6 2 3 2 3 2 2" xfId="42596"/>
    <cellStyle name="Percent 6 2 3 2 3 2 2 2" xfId="42597"/>
    <cellStyle name="Percent 6 2 3 2 3 2 2 3" xfId="42598"/>
    <cellStyle name="Percent 6 2 3 2 3 2 2 4" xfId="42599"/>
    <cellStyle name="Percent 6 2 3 2 3 2 3" xfId="42600"/>
    <cellStyle name="Percent 6 2 3 2 3 2 3 2" xfId="42601"/>
    <cellStyle name="Percent 6 2 3 2 3 2 3 3" xfId="42602"/>
    <cellStyle name="Percent 6 2 3 2 3 2 3 4" xfId="42603"/>
    <cellStyle name="Percent 6 2 3 2 3 2 4" xfId="42604"/>
    <cellStyle name="Percent 6 2 3 2 3 2 5" xfId="42605"/>
    <cellStyle name="Percent 6 2 3 2 3 2 6" xfId="42606"/>
    <cellStyle name="Percent 6 2 3 2 3 3" xfId="42607"/>
    <cellStyle name="Percent 6 2 3 2 3 3 2" xfId="42608"/>
    <cellStyle name="Percent 6 2 3 2 3 3 2 2" xfId="42609"/>
    <cellStyle name="Percent 6 2 3 2 3 3 2 3" xfId="42610"/>
    <cellStyle name="Percent 6 2 3 2 3 3 2 4" xfId="42611"/>
    <cellStyle name="Percent 6 2 3 2 3 3 3" xfId="42612"/>
    <cellStyle name="Percent 6 2 3 2 3 3 3 2" xfId="42613"/>
    <cellStyle name="Percent 6 2 3 2 3 3 3 3" xfId="42614"/>
    <cellStyle name="Percent 6 2 3 2 3 3 3 4" xfId="42615"/>
    <cellStyle name="Percent 6 2 3 2 3 3 4" xfId="42616"/>
    <cellStyle name="Percent 6 2 3 2 3 3 5" xfId="42617"/>
    <cellStyle name="Percent 6 2 3 2 3 3 6" xfId="42618"/>
    <cellStyle name="Percent 6 2 3 2 3 4" xfId="42619"/>
    <cellStyle name="Percent 6 2 3 2 3 4 2" xfId="42620"/>
    <cellStyle name="Percent 6 2 3 2 3 4 3" xfId="42621"/>
    <cellStyle name="Percent 6 2 3 2 3 4 4" xfId="42622"/>
    <cellStyle name="Percent 6 2 3 2 3 5" xfId="42623"/>
    <cellStyle name="Percent 6 2 3 2 3 5 2" xfId="42624"/>
    <cellStyle name="Percent 6 2 3 2 3 5 3" xfId="42625"/>
    <cellStyle name="Percent 6 2 3 2 3 5 4" xfId="42626"/>
    <cellStyle name="Percent 6 2 3 2 3 6" xfId="42627"/>
    <cellStyle name="Percent 6 2 3 2 3 7" xfId="42628"/>
    <cellStyle name="Percent 6 2 3 2 3 8" xfId="42629"/>
    <cellStyle name="Percent 6 2 3 2 4" xfId="42630"/>
    <cellStyle name="Percent 6 2 3 2 4 2" xfId="42631"/>
    <cellStyle name="Percent 6 2 3 2 4 2 2" xfId="42632"/>
    <cellStyle name="Percent 6 2 3 2 4 2 2 2" xfId="42633"/>
    <cellStyle name="Percent 6 2 3 2 4 2 2 3" xfId="42634"/>
    <cellStyle name="Percent 6 2 3 2 4 2 2 4" xfId="42635"/>
    <cellStyle name="Percent 6 2 3 2 4 2 3" xfId="42636"/>
    <cellStyle name="Percent 6 2 3 2 4 2 3 2" xfId="42637"/>
    <cellStyle name="Percent 6 2 3 2 4 2 3 3" xfId="42638"/>
    <cellStyle name="Percent 6 2 3 2 4 2 3 4" xfId="42639"/>
    <cellStyle name="Percent 6 2 3 2 4 2 4" xfId="42640"/>
    <cellStyle name="Percent 6 2 3 2 4 2 5" xfId="42641"/>
    <cellStyle name="Percent 6 2 3 2 4 2 6" xfId="42642"/>
    <cellStyle name="Percent 6 2 3 2 4 3" xfId="42643"/>
    <cellStyle name="Percent 6 2 3 2 4 3 2" xfId="42644"/>
    <cellStyle name="Percent 6 2 3 2 4 3 2 2" xfId="42645"/>
    <cellStyle name="Percent 6 2 3 2 4 3 2 3" xfId="42646"/>
    <cellStyle name="Percent 6 2 3 2 4 3 2 4" xfId="42647"/>
    <cellStyle name="Percent 6 2 3 2 4 3 3" xfId="42648"/>
    <cellStyle name="Percent 6 2 3 2 4 3 3 2" xfId="42649"/>
    <cellStyle name="Percent 6 2 3 2 4 3 3 3" xfId="42650"/>
    <cellStyle name="Percent 6 2 3 2 4 3 3 4" xfId="42651"/>
    <cellStyle name="Percent 6 2 3 2 4 3 4" xfId="42652"/>
    <cellStyle name="Percent 6 2 3 2 4 3 5" xfId="42653"/>
    <cellStyle name="Percent 6 2 3 2 4 3 6" xfId="42654"/>
    <cellStyle name="Percent 6 2 3 2 4 4" xfId="42655"/>
    <cellStyle name="Percent 6 2 3 2 4 4 2" xfId="42656"/>
    <cellStyle name="Percent 6 2 3 2 4 4 3" xfId="42657"/>
    <cellStyle name="Percent 6 2 3 2 4 4 4" xfId="42658"/>
    <cellStyle name="Percent 6 2 3 2 4 5" xfId="42659"/>
    <cellStyle name="Percent 6 2 3 2 4 5 2" xfId="42660"/>
    <cellStyle name="Percent 6 2 3 2 4 5 3" xfId="42661"/>
    <cellStyle name="Percent 6 2 3 2 4 5 4" xfId="42662"/>
    <cellStyle name="Percent 6 2 3 2 4 6" xfId="42663"/>
    <cellStyle name="Percent 6 2 3 2 4 7" xfId="42664"/>
    <cellStyle name="Percent 6 2 3 2 4 8" xfId="42665"/>
    <cellStyle name="Percent 6 2 3 2 5" xfId="42666"/>
    <cellStyle name="Percent 6 2 3 2 5 2" xfId="42667"/>
    <cellStyle name="Percent 6 2 3 2 5 2 2" xfId="42668"/>
    <cellStyle name="Percent 6 2 3 2 5 2 2 2" xfId="42669"/>
    <cellStyle name="Percent 6 2 3 2 5 2 2 3" xfId="42670"/>
    <cellStyle name="Percent 6 2 3 2 5 2 2 4" xfId="42671"/>
    <cellStyle name="Percent 6 2 3 2 5 2 3" xfId="42672"/>
    <cellStyle name="Percent 6 2 3 2 5 2 3 2" xfId="42673"/>
    <cellStyle name="Percent 6 2 3 2 5 2 3 3" xfId="42674"/>
    <cellStyle name="Percent 6 2 3 2 5 2 3 4" xfId="42675"/>
    <cellStyle name="Percent 6 2 3 2 5 2 4" xfId="42676"/>
    <cellStyle name="Percent 6 2 3 2 5 2 5" xfId="42677"/>
    <cellStyle name="Percent 6 2 3 2 5 2 6" xfId="42678"/>
    <cellStyle name="Percent 6 2 3 2 5 3" xfId="42679"/>
    <cellStyle name="Percent 6 2 3 2 5 3 2" xfId="42680"/>
    <cellStyle name="Percent 6 2 3 2 5 3 2 2" xfId="42681"/>
    <cellStyle name="Percent 6 2 3 2 5 3 2 3" xfId="42682"/>
    <cellStyle name="Percent 6 2 3 2 5 3 2 4" xfId="42683"/>
    <cellStyle name="Percent 6 2 3 2 5 3 3" xfId="42684"/>
    <cellStyle name="Percent 6 2 3 2 5 3 3 2" xfId="42685"/>
    <cellStyle name="Percent 6 2 3 2 5 3 3 3" xfId="42686"/>
    <cellStyle name="Percent 6 2 3 2 5 3 3 4" xfId="42687"/>
    <cellStyle name="Percent 6 2 3 2 5 3 4" xfId="42688"/>
    <cellStyle name="Percent 6 2 3 2 5 3 5" xfId="42689"/>
    <cellStyle name="Percent 6 2 3 2 5 3 6" xfId="42690"/>
    <cellStyle name="Percent 6 2 3 2 5 4" xfId="42691"/>
    <cellStyle name="Percent 6 2 3 2 5 4 2" xfId="42692"/>
    <cellStyle name="Percent 6 2 3 2 5 4 3" xfId="42693"/>
    <cellStyle name="Percent 6 2 3 2 5 4 4" xfId="42694"/>
    <cellStyle name="Percent 6 2 3 2 5 5" xfId="42695"/>
    <cellStyle name="Percent 6 2 3 2 5 5 2" xfId="42696"/>
    <cellStyle name="Percent 6 2 3 2 5 5 3" xfId="42697"/>
    <cellStyle name="Percent 6 2 3 2 5 5 4" xfId="42698"/>
    <cellStyle name="Percent 6 2 3 2 5 6" xfId="42699"/>
    <cellStyle name="Percent 6 2 3 2 5 7" xfId="42700"/>
    <cellStyle name="Percent 6 2 3 2 5 8" xfId="42701"/>
    <cellStyle name="Percent 6 2 3 2 6" xfId="42702"/>
    <cellStyle name="Percent 6 2 3 2 6 2" xfId="42703"/>
    <cellStyle name="Percent 6 2 3 2 6 2 2" xfId="42704"/>
    <cellStyle name="Percent 6 2 3 2 6 2 3" xfId="42705"/>
    <cellStyle name="Percent 6 2 3 2 6 2 4" xfId="42706"/>
    <cellStyle name="Percent 6 2 3 2 6 3" xfId="42707"/>
    <cellStyle name="Percent 6 2 3 2 6 3 2" xfId="42708"/>
    <cellStyle name="Percent 6 2 3 2 6 3 3" xfId="42709"/>
    <cellStyle name="Percent 6 2 3 2 6 3 4" xfId="42710"/>
    <cellStyle name="Percent 6 2 3 2 6 4" xfId="42711"/>
    <cellStyle name="Percent 6 2 3 2 6 5" xfId="42712"/>
    <cellStyle name="Percent 6 2 3 2 6 6" xfId="42713"/>
    <cellStyle name="Percent 6 2 3 2 7" xfId="42714"/>
    <cellStyle name="Percent 6 2 3 2 7 2" xfId="42715"/>
    <cellStyle name="Percent 6 2 3 2 7 2 2" xfId="42716"/>
    <cellStyle name="Percent 6 2 3 2 7 2 3" xfId="42717"/>
    <cellStyle name="Percent 6 2 3 2 7 2 4" xfId="42718"/>
    <cellStyle name="Percent 6 2 3 2 7 3" xfId="42719"/>
    <cellStyle name="Percent 6 2 3 2 7 3 2" xfId="42720"/>
    <cellStyle name="Percent 6 2 3 2 7 3 3" xfId="42721"/>
    <cellStyle name="Percent 6 2 3 2 7 3 4" xfId="42722"/>
    <cellStyle name="Percent 6 2 3 2 7 4" xfId="42723"/>
    <cellStyle name="Percent 6 2 3 2 7 5" xfId="42724"/>
    <cellStyle name="Percent 6 2 3 2 7 6" xfId="42725"/>
    <cellStyle name="Percent 6 2 3 2 8" xfId="42726"/>
    <cellStyle name="Percent 6 2 3 2 8 2" xfId="42727"/>
    <cellStyle name="Percent 6 2 3 2 8 3" xfId="42728"/>
    <cellStyle name="Percent 6 2 3 2 8 4" xfId="42729"/>
    <cellStyle name="Percent 6 2 3 2 9" xfId="42730"/>
    <cellStyle name="Percent 6 2 3 2 9 2" xfId="42731"/>
    <cellStyle name="Percent 6 2 3 2 9 3" xfId="42732"/>
    <cellStyle name="Percent 6 2 3 2 9 4" xfId="42733"/>
    <cellStyle name="Percent 6 2 3 3" xfId="42734"/>
    <cellStyle name="Percent 6 2 3 3 10" xfId="42735"/>
    <cellStyle name="Percent 6 2 3 3 2" xfId="42736"/>
    <cellStyle name="Percent 6 2 3 3 2 2" xfId="42737"/>
    <cellStyle name="Percent 6 2 3 3 2 2 2" xfId="42738"/>
    <cellStyle name="Percent 6 2 3 3 2 2 2 2" xfId="42739"/>
    <cellStyle name="Percent 6 2 3 3 2 2 2 3" xfId="42740"/>
    <cellStyle name="Percent 6 2 3 3 2 2 2 4" xfId="42741"/>
    <cellStyle name="Percent 6 2 3 3 2 2 3" xfId="42742"/>
    <cellStyle name="Percent 6 2 3 3 2 2 3 2" xfId="42743"/>
    <cellStyle name="Percent 6 2 3 3 2 2 3 3" xfId="42744"/>
    <cellStyle name="Percent 6 2 3 3 2 2 3 4" xfId="42745"/>
    <cellStyle name="Percent 6 2 3 3 2 2 4" xfId="42746"/>
    <cellStyle name="Percent 6 2 3 3 2 2 5" xfId="42747"/>
    <cellStyle name="Percent 6 2 3 3 2 2 6" xfId="42748"/>
    <cellStyle name="Percent 6 2 3 3 2 3" xfId="42749"/>
    <cellStyle name="Percent 6 2 3 3 2 3 2" xfId="42750"/>
    <cellStyle name="Percent 6 2 3 3 2 3 2 2" xfId="42751"/>
    <cellStyle name="Percent 6 2 3 3 2 3 2 3" xfId="42752"/>
    <cellStyle name="Percent 6 2 3 3 2 3 2 4" xfId="42753"/>
    <cellStyle name="Percent 6 2 3 3 2 3 3" xfId="42754"/>
    <cellStyle name="Percent 6 2 3 3 2 3 3 2" xfId="42755"/>
    <cellStyle name="Percent 6 2 3 3 2 3 3 3" xfId="42756"/>
    <cellStyle name="Percent 6 2 3 3 2 3 3 4" xfId="42757"/>
    <cellStyle name="Percent 6 2 3 3 2 3 4" xfId="42758"/>
    <cellStyle name="Percent 6 2 3 3 2 3 5" xfId="42759"/>
    <cellStyle name="Percent 6 2 3 3 2 3 6" xfId="42760"/>
    <cellStyle name="Percent 6 2 3 3 2 4" xfId="42761"/>
    <cellStyle name="Percent 6 2 3 3 2 4 2" xfId="42762"/>
    <cellStyle name="Percent 6 2 3 3 2 4 3" xfId="42763"/>
    <cellStyle name="Percent 6 2 3 3 2 4 4" xfId="42764"/>
    <cellStyle name="Percent 6 2 3 3 2 5" xfId="42765"/>
    <cellStyle name="Percent 6 2 3 3 2 5 2" xfId="42766"/>
    <cellStyle name="Percent 6 2 3 3 2 5 3" xfId="42767"/>
    <cellStyle name="Percent 6 2 3 3 2 5 4" xfId="42768"/>
    <cellStyle name="Percent 6 2 3 3 2 6" xfId="42769"/>
    <cellStyle name="Percent 6 2 3 3 2 7" xfId="42770"/>
    <cellStyle name="Percent 6 2 3 3 2 8" xfId="42771"/>
    <cellStyle name="Percent 6 2 3 3 3" xfId="42772"/>
    <cellStyle name="Percent 6 2 3 3 3 2" xfId="42773"/>
    <cellStyle name="Percent 6 2 3 3 3 2 2" xfId="42774"/>
    <cellStyle name="Percent 6 2 3 3 3 2 2 2" xfId="42775"/>
    <cellStyle name="Percent 6 2 3 3 3 2 2 3" xfId="42776"/>
    <cellStyle name="Percent 6 2 3 3 3 2 2 4" xfId="42777"/>
    <cellStyle name="Percent 6 2 3 3 3 2 3" xfId="42778"/>
    <cellStyle name="Percent 6 2 3 3 3 2 3 2" xfId="42779"/>
    <cellStyle name="Percent 6 2 3 3 3 2 3 3" xfId="42780"/>
    <cellStyle name="Percent 6 2 3 3 3 2 3 4" xfId="42781"/>
    <cellStyle name="Percent 6 2 3 3 3 2 4" xfId="42782"/>
    <cellStyle name="Percent 6 2 3 3 3 2 5" xfId="42783"/>
    <cellStyle name="Percent 6 2 3 3 3 2 6" xfId="42784"/>
    <cellStyle name="Percent 6 2 3 3 3 3" xfId="42785"/>
    <cellStyle name="Percent 6 2 3 3 3 3 2" xfId="42786"/>
    <cellStyle name="Percent 6 2 3 3 3 3 2 2" xfId="42787"/>
    <cellStyle name="Percent 6 2 3 3 3 3 2 3" xfId="42788"/>
    <cellStyle name="Percent 6 2 3 3 3 3 2 4" xfId="42789"/>
    <cellStyle name="Percent 6 2 3 3 3 3 3" xfId="42790"/>
    <cellStyle name="Percent 6 2 3 3 3 3 3 2" xfId="42791"/>
    <cellStyle name="Percent 6 2 3 3 3 3 3 3" xfId="42792"/>
    <cellStyle name="Percent 6 2 3 3 3 3 3 4" xfId="42793"/>
    <cellStyle name="Percent 6 2 3 3 3 3 4" xfId="42794"/>
    <cellStyle name="Percent 6 2 3 3 3 3 5" xfId="42795"/>
    <cellStyle name="Percent 6 2 3 3 3 3 6" xfId="42796"/>
    <cellStyle name="Percent 6 2 3 3 3 4" xfId="42797"/>
    <cellStyle name="Percent 6 2 3 3 3 4 2" xfId="42798"/>
    <cellStyle name="Percent 6 2 3 3 3 4 3" xfId="42799"/>
    <cellStyle name="Percent 6 2 3 3 3 4 4" xfId="42800"/>
    <cellStyle name="Percent 6 2 3 3 3 5" xfId="42801"/>
    <cellStyle name="Percent 6 2 3 3 3 5 2" xfId="42802"/>
    <cellStyle name="Percent 6 2 3 3 3 5 3" xfId="42803"/>
    <cellStyle name="Percent 6 2 3 3 3 5 4" xfId="42804"/>
    <cellStyle name="Percent 6 2 3 3 3 6" xfId="42805"/>
    <cellStyle name="Percent 6 2 3 3 3 7" xfId="42806"/>
    <cellStyle name="Percent 6 2 3 3 3 8" xfId="42807"/>
    <cellStyle name="Percent 6 2 3 3 4" xfId="42808"/>
    <cellStyle name="Percent 6 2 3 3 4 2" xfId="42809"/>
    <cellStyle name="Percent 6 2 3 3 4 2 2" xfId="42810"/>
    <cellStyle name="Percent 6 2 3 3 4 2 3" xfId="42811"/>
    <cellStyle name="Percent 6 2 3 3 4 2 4" xfId="42812"/>
    <cellStyle name="Percent 6 2 3 3 4 3" xfId="42813"/>
    <cellStyle name="Percent 6 2 3 3 4 3 2" xfId="42814"/>
    <cellStyle name="Percent 6 2 3 3 4 3 3" xfId="42815"/>
    <cellStyle name="Percent 6 2 3 3 4 3 4" xfId="42816"/>
    <cellStyle name="Percent 6 2 3 3 4 4" xfId="42817"/>
    <cellStyle name="Percent 6 2 3 3 4 5" xfId="42818"/>
    <cellStyle name="Percent 6 2 3 3 4 6" xfId="42819"/>
    <cellStyle name="Percent 6 2 3 3 5" xfId="42820"/>
    <cellStyle name="Percent 6 2 3 3 5 2" xfId="42821"/>
    <cellStyle name="Percent 6 2 3 3 5 2 2" xfId="42822"/>
    <cellStyle name="Percent 6 2 3 3 5 2 3" xfId="42823"/>
    <cellStyle name="Percent 6 2 3 3 5 2 4" xfId="42824"/>
    <cellStyle name="Percent 6 2 3 3 5 3" xfId="42825"/>
    <cellStyle name="Percent 6 2 3 3 5 3 2" xfId="42826"/>
    <cellStyle name="Percent 6 2 3 3 5 3 3" xfId="42827"/>
    <cellStyle name="Percent 6 2 3 3 5 3 4" xfId="42828"/>
    <cellStyle name="Percent 6 2 3 3 5 4" xfId="42829"/>
    <cellStyle name="Percent 6 2 3 3 5 5" xfId="42830"/>
    <cellStyle name="Percent 6 2 3 3 5 6" xfId="42831"/>
    <cellStyle name="Percent 6 2 3 3 6" xfId="42832"/>
    <cellStyle name="Percent 6 2 3 3 6 2" xfId="42833"/>
    <cellStyle name="Percent 6 2 3 3 6 3" xfId="42834"/>
    <cellStyle name="Percent 6 2 3 3 6 4" xfId="42835"/>
    <cellStyle name="Percent 6 2 3 3 7" xfId="42836"/>
    <cellStyle name="Percent 6 2 3 3 7 2" xfId="42837"/>
    <cellStyle name="Percent 6 2 3 3 7 3" xfId="42838"/>
    <cellStyle name="Percent 6 2 3 3 7 4" xfId="42839"/>
    <cellStyle name="Percent 6 2 3 3 8" xfId="42840"/>
    <cellStyle name="Percent 6 2 3 3 9" xfId="42841"/>
    <cellStyle name="Percent 6 2 3 4" xfId="42842"/>
    <cellStyle name="Percent 6 2 3 4 2" xfId="42843"/>
    <cellStyle name="Percent 6 2 3 4 2 2" xfId="42844"/>
    <cellStyle name="Percent 6 2 3 4 2 2 2" xfId="42845"/>
    <cellStyle name="Percent 6 2 3 4 2 2 3" xfId="42846"/>
    <cellStyle name="Percent 6 2 3 4 2 2 4" xfId="42847"/>
    <cellStyle name="Percent 6 2 3 4 2 3" xfId="42848"/>
    <cellStyle name="Percent 6 2 3 4 2 3 2" xfId="42849"/>
    <cellStyle name="Percent 6 2 3 4 2 3 3" xfId="42850"/>
    <cellStyle name="Percent 6 2 3 4 2 3 4" xfId="42851"/>
    <cellStyle name="Percent 6 2 3 4 2 4" xfId="42852"/>
    <cellStyle name="Percent 6 2 3 4 2 5" xfId="42853"/>
    <cellStyle name="Percent 6 2 3 4 2 6" xfId="42854"/>
    <cellStyle name="Percent 6 2 3 4 3" xfId="42855"/>
    <cellStyle name="Percent 6 2 3 4 3 2" xfId="42856"/>
    <cellStyle name="Percent 6 2 3 4 3 2 2" xfId="42857"/>
    <cellStyle name="Percent 6 2 3 4 3 2 3" xfId="42858"/>
    <cellStyle name="Percent 6 2 3 4 3 2 4" xfId="42859"/>
    <cellStyle name="Percent 6 2 3 4 3 3" xfId="42860"/>
    <cellStyle name="Percent 6 2 3 4 3 3 2" xfId="42861"/>
    <cellStyle name="Percent 6 2 3 4 3 3 3" xfId="42862"/>
    <cellStyle name="Percent 6 2 3 4 3 3 4" xfId="42863"/>
    <cellStyle name="Percent 6 2 3 4 3 4" xfId="42864"/>
    <cellStyle name="Percent 6 2 3 4 3 5" xfId="42865"/>
    <cellStyle name="Percent 6 2 3 4 3 6" xfId="42866"/>
    <cellStyle name="Percent 6 2 3 4 4" xfId="42867"/>
    <cellStyle name="Percent 6 2 3 4 4 2" xfId="42868"/>
    <cellStyle name="Percent 6 2 3 4 4 3" xfId="42869"/>
    <cellStyle name="Percent 6 2 3 4 4 4" xfId="42870"/>
    <cellStyle name="Percent 6 2 3 4 5" xfId="42871"/>
    <cellStyle name="Percent 6 2 3 4 5 2" xfId="42872"/>
    <cellStyle name="Percent 6 2 3 4 5 3" xfId="42873"/>
    <cellStyle name="Percent 6 2 3 4 5 4" xfId="42874"/>
    <cellStyle name="Percent 6 2 3 4 6" xfId="42875"/>
    <cellStyle name="Percent 6 2 3 4 7" xfId="42876"/>
    <cellStyle name="Percent 6 2 3 4 8" xfId="42877"/>
    <cellStyle name="Percent 6 2 3 5" xfId="42878"/>
    <cellStyle name="Percent 6 2 3 5 2" xfId="42879"/>
    <cellStyle name="Percent 6 2 3 5 2 2" xfId="42880"/>
    <cellStyle name="Percent 6 2 3 5 2 2 2" xfId="42881"/>
    <cellStyle name="Percent 6 2 3 5 2 2 3" xfId="42882"/>
    <cellStyle name="Percent 6 2 3 5 2 2 4" xfId="42883"/>
    <cellStyle name="Percent 6 2 3 5 2 3" xfId="42884"/>
    <cellStyle name="Percent 6 2 3 5 2 3 2" xfId="42885"/>
    <cellStyle name="Percent 6 2 3 5 2 3 3" xfId="42886"/>
    <cellStyle name="Percent 6 2 3 5 2 3 4" xfId="42887"/>
    <cellStyle name="Percent 6 2 3 5 2 4" xfId="42888"/>
    <cellStyle name="Percent 6 2 3 5 2 5" xfId="42889"/>
    <cellStyle name="Percent 6 2 3 5 2 6" xfId="42890"/>
    <cellStyle name="Percent 6 2 3 5 3" xfId="42891"/>
    <cellStyle name="Percent 6 2 3 5 3 2" xfId="42892"/>
    <cellStyle name="Percent 6 2 3 5 3 2 2" xfId="42893"/>
    <cellStyle name="Percent 6 2 3 5 3 2 3" xfId="42894"/>
    <cellStyle name="Percent 6 2 3 5 3 2 4" xfId="42895"/>
    <cellStyle name="Percent 6 2 3 5 3 3" xfId="42896"/>
    <cellStyle name="Percent 6 2 3 5 3 3 2" xfId="42897"/>
    <cellStyle name="Percent 6 2 3 5 3 3 3" xfId="42898"/>
    <cellStyle name="Percent 6 2 3 5 3 3 4" xfId="42899"/>
    <cellStyle name="Percent 6 2 3 5 3 4" xfId="42900"/>
    <cellStyle name="Percent 6 2 3 5 3 5" xfId="42901"/>
    <cellStyle name="Percent 6 2 3 5 3 6" xfId="42902"/>
    <cellStyle name="Percent 6 2 3 5 4" xfId="42903"/>
    <cellStyle name="Percent 6 2 3 5 4 2" xfId="42904"/>
    <cellStyle name="Percent 6 2 3 5 4 3" xfId="42905"/>
    <cellStyle name="Percent 6 2 3 5 4 4" xfId="42906"/>
    <cellStyle name="Percent 6 2 3 5 5" xfId="42907"/>
    <cellStyle name="Percent 6 2 3 5 5 2" xfId="42908"/>
    <cellStyle name="Percent 6 2 3 5 5 3" xfId="42909"/>
    <cellStyle name="Percent 6 2 3 5 5 4" xfId="42910"/>
    <cellStyle name="Percent 6 2 3 5 6" xfId="42911"/>
    <cellStyle name="Percent 6 2 3 5 7" xfId="42912"/>
    <cellStyle name="Percent 6 2 3 5 8" xfId="42913"/>
    <cellStyle name="Percent 6 2 3 6" xfId="42914"/>
    <cellStyle name="Percent 6 2 3 6 2" xfId="42915"/>
    <cellStyle name="Percent 6 2 3 6 2 2" xfId="42916"/>
    <cellStyle name="Percent 6 2 3 6 2 2 2" xfId="42917"/>
    <cellStyle name="Percent 6 2 3 6 2 2 3" xfId="42918"/>
    <cellStyle name="Percent 6 2 3 6 2 2 4" xfId="42919"/>
    <cellStyle name="Percent 6 2 3 6 2 3" xfId="42920"/>
    <cellStyle name="Percent 6 2 3 6 2 3 2" xfId="42921"/>
    <cellStyle name="Percent 6 2 3 6 2 3 3" xfId="42922"/>
    <cellStyle name="Percent 6 2 3 6 2 3 4" xfId="42923"/>
    <cellStyle name="Percent 6 2 3 6 2 4" xfId="42924"/>
    <cellStyle name="Percent 6 2 3 6 2 5" xfId="42925"/>
    <cellStyle name="Percent 6 2 3 6 2 6" xfId="42926"/>
    <cellStyle name="Percent 6 2 3 6 3" xfId="42927"/>
    <cellStyle name="Percent 6 2 3 6 3 2" xfId="42928"/>
    <cellStyle name="Percent 6 2 3 6 3 2 2" xfId="42929"/>
    <cellStyle name="Percent 6 2 3 6 3 2 3" xfId="42930"/>
    <cellStyle name="Percent 6 2 3 6 3 2 4" xfId="42931"/>
    <cellStyle name="Percent 6 2 3 6 3 3" xfId="42932"/>
    <cellStyle name="Percent 6 2 3 6 3 3 2" xfId="42933"/>
    <cellStyle name="Percent 6 2 3 6 3 3 3" xfId="42934"/>
    <cellStyle name="Percent 6 2 3 6 3 3 4" xfId="42935"/>
    <cellStyle name="Percent 6 2 3 6 3 4" xfId="42936"/>
    <cellStyle name="Percent 6 2 3 6 3 5" xfId="42937"/>
    <cellStyle name="Percent 6 2 3 6 3 6" xfId="42938"/>
    <cellStyle name="Percent 6 2 3 6 4" xfId="42939"/>
    <cellStyle name="Percent 6 2 3 6 4 2" xfId="42940"/>
    <cellStyle name="Percent 6 2 3 6 4 3" xfId="42941"/>
    <cellStyle name="Percent 6 2 3 6 4 4" xfId="42942"/>
    <cellStyle name="Percent 6 2 3 6 5" xfId="42943"/>
    <cellStyle name="Percent 6 2 3 6 5 2" xfId="42944"/>
    <cellStyle name="Percent 6 2 3 6 5 3" xfId="42945"/>
    <cellStyle name="Percent 6 2 3 6 5 4" xfId="42946"/>
    <cellStyle name="Percent 6 2 3 6 6" xfId="42947"/>
    <cellStyle name="Percent 6 2 3 6 7" xfId="42948"/>
    <cellStyle name="Percent 6 2 3 6 8" xfId="42949"/>
    <cellStyle name="Percent 6 2 3 7" xfId="42950"/>
    <cellStyle name="Percent 6 2 3 7 2" xfId="42951"/>
    <cellStyle name="Percent 6 2 3 7 2 2" xfId="42952"/>
    <cellStyle name="Percent 6 2 3 7 2 3" xfId="42953"/>
    <cellStyle name="Percent 6 2 3 7 2 4" xfId="42954"/>
    <cellStyle name="Percent 6 2 3 7 3" xfId="42955"/>
    <cellStyle name="Percent 6 2 3 7 3 2" xfId="42956"/>
    <cellStyle name="Percent 6 2 3 7 3 3" xfId="42957"/>
    <cellStyle name="Percent 6 2 3 7 3 4" xfId="42958"/>
    <cellStyle name="Percent 6 2 3 7 4" xfId="42959"/>
    <cellStyle name="Percent 6 2 3 7 5" xfId="42960"/>
    <cellStyle name="Percent 6 2 3 7 6" xfId="42961"/>
    <cellStyle name="Percent 6 2 3 8" xfId="42962"/>
    <cellStyle name="Percent 6 2 3 8 2" xfId="42963"/>
    <cellStyle name="Percent 6 2 3 8 2 2" xfId="42964"/>
    <cellStyle name="Percent 6 2 3 8 2 3" xfId="42965"/>
    <cellStyle name="Percent 6 2 3 8 2 4" xfId="42966"/>
    <cellStyle name="Percent 6 2 3 8 3" xfId="42967"/>
    <cellStyle name="Percent 6 2 3 8 3 2" xfId="42968"/>
    <cellStyle name="Percent 6 2 3 8 3 3" xfId="42969"/>
    <cellStyle name="Percent 6 2 3 8 3 4" xfId="42970"/>
    <cellStyle name="Percent 6 2 3 8 4" xfId="42971"/>
    <cellStyle name="Percent 6 2 3 8 5" xfId="42972"/>
    <cellStyle name="Percent 6 2 3 8 6" xfId="42973"/>
    <cellStyle name="Percent 6 2 3 9" xfId="42974"/>
    <cellStyle name="Percent 6 2 3 9 2" xfId="42975"/>
    <cellStyle name="Percent 6 2 3 9 3" xfId="42976"/>
    <cellStyle name="Percent 6 2 3 9 4" xfId="42977"/>
    <cellStyle name="Percent 6 2 4" xfId="42978"/>
    <cellStyle name="Percent 6 2 4 10" xfId="42979"/>
    <cellStyle name="Percent 6 2 4 11" xfId="42980"/>
    <cellStyle name="Percent 6 2 4 12" xfId="42981"/>
    <cellStyle name="Percent 6 2 4 2" xfId="42982"/>
    <cellStyle name="Percent 6 2 4 2 10" xfId="42983"/>
    <cellStyle name="Percent 6 2 4 2 2" xfId="42984"/>
    <cellStyle name="Percent 6 2 4 2 2 2" xfId="42985"/>
    <cellStyle name="Percent 6 2 4 2 2 2 2" xfId="42986"/>
    <cellStyle name="Percent 6 2 4 2 2 2 2 2" xfId="42987"/>
    <cellStyle name="Percent 6 2 4 2 2 2 2 3" xfId="42988"/>
    <cellStyle name="Percent 6 2 4 2 2 2 2 4" xfId="42989"/>
    <cellStyle name="Percent 6 2 4 2 2 2 3" xfId="42990"/>
    <cellStyle name="Percent 6 2 4 2 2 2 3 2" xfId="42991"/>
    <cellStyle name="Percent 6 2 4 2 2 2 3 3" xfId="42992"/>
    <cellStyle name="Percent 6 2 4 2 2 2 3 4" xfId="42993"/>
    <cellStyle name="Percent 6 2 4 2 2 2 4" xfId="42994"/>
    <cellStyle name="Percent 6 2 4 2 2 2 5" xfId="42995"/>
    <cellStyle name="Percent 6 2 4 2 2 2 6" xfId="42996"/>
    <cellStyle name="Percent 6 2 4 2 2 3" xfId="42997"/>
    <cellStyle name="Percent 6 2 4 2 2 3 2" xfId="42998"/>
    <cellStyle name="Percent 6 2 4 2 2 3 2 2" xfId="42999"/>
    <cellStyle name="Percent 6 2 4 2 2 3 2 3" xfId="43000"/>
    <cellStyle name="Percent 6 2 4 2 2 3 2 4" xfId="43001"/>
    <cellStyle name="Percent 6 2 4 2 2 3 3" xfId="43002"/>
    <cellStyle name="Percent 6 2 4 2 2 3 3 2" xfId="43003"/>
    <cellStyle name="Percent 6 2 4 2 2 3 3 3" xfId="43004"/>
    <cellStyle name="Percent 6 2 4 2 2 3 3 4" xfId="43005"/>
    <cellStyle name="Percent 6 2 4 2 2 3 4" xfId="43006"/>
    <cellStyle name="Percent 6 2 4 2 2 3 5" xfId="43007"/>
    <cellStyle name="Percent 6 2 4 2 2 3 6" xfId="43008"/>
    <cellStyle name="Percent 6 2 4 2 2 4" xfId="43009"/>
    <cellStyle name="Percent 6 2 4 2 2 4 2" xfId="43010"/>
    <cellStyle name="Percent 6 2 4 2 2 4 3" xfId="43011"/>
    <cellStyle name="Percent 6 2 4 2 2 4 4" xfId="43012"/>
    <cellStyle name="Percent 6 2 4 2 2 5" xfId="43013"/>
    <cellStyle name="Percent 6 2 4 2 2 5 2" xfId="43014"/>
    <cellStyle name="Percent 6 2 4 2 2 5 3" xfId="43015"/>
    <cellStyle name="Percent 6 2 4 2 2 5 4" xfId="43016"/>
    <cellStyle name="Percent 6 2 4 2 2 6" xfId="43017"/>
    <cellStyle name="Percent 6 2 4 2 2 7" xfId="43018"/>
    <cellStyle name="Percent 6 2 4 2 2 8" xfId="43019"/>
    <cellStyle name="Percent 6 2 4 2 3" xfId="43020"/>
    <cellStyle name="Percent 6 2 4 2 3 2" xfId="43021"/>
    <cellStyle name="Percent 6 2 4 2 3 2 2" xfId="43022"/>
    <cellStyle name="Percent 6 2 4 2 3 2 2 2" xfId="43023"/>
    <cellStyle name="Percent 6 2 4 2 3 2 2 3" xfId="43024"/>
    <cellStyle name="Percent 6 2 4 2 3 2 2 4" xfId="43025"/>
    <cellStyle name="Percent 6 2 4 2 3 2 3" xfId="43026"/>
    <cellStyle name="Percent 6 2 4 2 3 2 3 2" xfId="43027"/>
    <cellStyle name="Percent 6 2 4 2 3 2 3 3" xfId="43028"/>
    <cellStyle name="Percent 6 2 4 2 3 2 3 4" xfId="43029"/>
    <cellStyle name="Percent 6 2 4 2 3 2 4" xfId="43030"/>
    <cellStyle name="Percent 6 2 4 2 3 2 5" xfId="43031"/>
    <cellStyle name="Percent 6 2 4 2 3 2 6" xfId="43032"/>
    <cellStyle name="Percent 6 2 4 2 3 3" xfId="43033"/>
    <cellStyle name="Percent 6 2 4 2 3 3 2" xfId="43034"/>
    <cellStyle name="Percent 6 2 4 2 3 3 2 2" xfId="43035"/>
    <cellStyle name="Percent 6 2 4 2 3 3 2 3" xfId="43036"/>
    <cellStyle name="Percent 6 2 4 2 3 3 2 4" xfId="43037"/>
    <cellStyle name="Percent 6 2 4 2 3 3 3" xfId="43038"/>
    <cellStyle name="Percent 6 2 4 2 3 3 3 2" xfId="43039"/>
    <cellStyle name="Percent 6 2 4 2 3 3 3 3" xfId="43040"/>
    <cellStyle name="Percent 6 2 4 2 3 3 3 4" xfId="43041"/>
    <cellStyle name="Percent 6 2 4 2 3 3 4" xfId="43042"/>
    <cellStyle name="Percent 6 2 4 2 3 3 5" xfId="43043"/>
    <cellStyle name="Percent 6 2 4 2 3 3 6" xfId="43044"/>
    <cellStyle name="Percent 6 2 4 2 3 4" xfId="43045"/>
    <cellStyle name="Percent 6 2 4 2 3 4 2" xfId="43046"/>
    <cellStyle name="Percent 6 2 4 2 3 4 3" xfId="43047"/>
    <cellStyle name="Percent 6 2 4 2 3 4 4" xfId="43048"/>
    <cellStyle name="Percent 6 2 4 2 3 5" xfId="43049"/>
    <cellStyle name="Percent 6 2 4 2 3 5 2" xfId="43050"/>
    <cellStyle name="Percent 6 2 4 2 3 5 3" xfId="43051"/>
    <cellStyle name="Percent 6 2 4 2 3 5 4" xfId="43052"/>
    <cellStyle name="Percent 6 2 4 2 3 6" xfId="43053"/>
    <cellStyle name="Percent 6 2 4 2 3 7" xfId="43054"/>
    <cellStyle name="Percent 6 2 4 2 3 8" xfId="43055"/>
    <cellStyle name="Percent 6 2 4 2 4" xfId="43056"/>
    <cellStyle name="Percent 6 2 4 2 4 2" xfId="43057"/>
    <cellStyle name="Percent 6 2 4 2 4 2 2" xfId="43058"/>
    <cellStyle name="Percent 6 2 4 2 4 2 3" xfId="43059"/>
    <cellStyle name="Percent 6 2 4 2 4 2 4" xfId="43060"/>
    <cellStyle name="Percent 6 2 4 2 4 3" xfId="43061"/>
    <cellStyle name="Percent 6 2 4 2 4 3 2" xfId="43062"/>
    <cellStyle name="Percent 6 2 4 2 4 3 3" xfId="43063"/>
    <cellStyle name="Percent 6 2 4 2 4 3 4" xfId="43064"/>
    <cellStyle name="Percent 6 2 4 2 4 4" xfId="43065"/>
    <cellStyle name="Percent 6 2 4 2 4 5" xfId="43066"/>
    <cellStyle name="Percent 6 2 4 2 4 6" xfId="43067"/>
    <cellStyle name="Percent 6 2 4 2 5" xfId="43068"/>
    <cellStyle name="Percent 6 2 4 2 5 2" xfId="43069"/>
    <cellStyle name="Percent 6 2 4 2 5 2 2" xfId="43070"/>
    <cellStyle name="Percent 6 2 4 2 5 2 3" xfId="43071"/>
    <cellStyle name="Percent 6 2 4 2 5 2 4" xfId="43072"/>
    <cellStyle name="Percent 6 2 4 2 5 3" xfId="43073"/>
    <cellStyle name="Percent 6 2 4 2 5 3 2" xfId="43074"/>
    <cellStyle name="Percent 6 2 4 2 5 3 3" xfId="43075"/>
    <cellStyle name="Percent 6 2 4 2 5 3 4" xfId="43076"/>
    <cellStyle name="Percent 6 2 4 2 5 4" xfId="43077"/>
    <cellStyle name="Percent 6 2 4 2 5 5" xfId="43078"/>
    <cellStyle name="Percent 6 2 4 2 5 6" xfId="43079"/>
    <cellStyle name="Percent 6 2 4 2 6" xfId="43080"/>
    <cellStyle name="Percent 6 2 4 2 6 2" xfId="43081"/>
    <cellStyle name="Percent 6 2 4 2 6 3" xfId="43082"/>
    <cellStyle name="Percent 6 2 4 2 6 4" xfId="43083"/>
    <cellStyle name="Percent 6 2 4 2 7" xfId="43084"/>
    <cellStyle name="Percent 6 2 4 2 7 2" xfId="43085"/>
    <cellStyle name="Percent 6 2 4 2 7 3" xfId="43086"/>
    <cellStyle name="Percent 6 2 4 2 7 4" xfId="43087"/>
    <cellStyle name="Percent 6 2 4 2 8" xfId="43088"/>
    <cellStyle name="Percent 6 2 4 2 9" xfId="43089"/>
    <cellStyle name="Percent 6 2 4 3" xfId="43090"/>
    <cellStyle name="Percent 6 2 4 3 2" xfId="43091"/>
    <cellStyle name="Percent 6 2 4 3 2 2" xfId="43092"/>
    <cellStyle name="Percent 6 2 4 3 2 2 2" xfId="43093"/>
    <cellStyle name="Percent 6 2 4 3 2 2 3" xfId="43094"/>
    <cellStyle name="Percent 6 2 4 3 2 2 4" xfId="43095"/>
    <cellStyle name="Percent 6 2 4 3 2 3" xfId="43096"/>
    <cellStyle name="Percent 6 2 4 3 2 3 2" xfId="43097"/>
    <cellStyle name="Percent 6 2 4 3 2 3 3" xfId="43098"/>
    <cellStyle name="Percent 6 2 4 3 2 3 4" xfId="43099"/>
    <cellStyle name="Percent 6 2 4 3 2 4" xfId="43100"/>
    <cellStyle name="Percent 6 2 4 3 2 5" xfId="43101"/>
    <cellStyle name="Percent 6 2 4 3 2 6" xfId="43102"/>
    <cellStyle name="Percent 6 2 4 3 3" xfId="43103"/>
    <cellStyle name="Percent 6 2 4 3 3 2" xfId="43104"/>
    <cellStyle name="Percent 6 2 4 3 3 2 2" xfId="43105"/>
    <cellStyle name="Percent 6 2 4 3 3 2 3" xfId="43106"/>
    <cellStyle name="Percent 6 2 4 3 3 2 4" xfId="43107"/>
    <cellStyle name="Percent 6 2 4 3 3 3" xfId="43108"/>
    <cellStyle name="Percent 6 2 4 3 3 3 2" xfId="43109"/>
    <cellStyle name="Percent 6 2 4 3 3 3 3" xfId="43110"/>
    <cellStyle name="Percent 6 2 4 3 3 3 4" xfId="43111"/>
    <cellStyle name="Percent 6 2 4 3 3 4" xfId="43112"/>
    <cellStyle name="Percent 6 2 4 3 3 5" xfId="43113"/>
    <cellStyle name="Percent 6 2 4 3 3 6" xfId="43114"/>
    <cellStyle name="Percent 6 2 4 3 4" xfId="43115"/>
    <cellStyle name="Percent 6 2 4 3 4 2" xfId="43116"/>
    <cellStyle name="Percent 6 2 4 3 4 3" xfId="43117"/>
    <cellStyle name="Percent 6 2 4 3 4 4" xfId="43118"/>
    <cellStyle name="Percent 6 2 4 3 5" xfId="43119"/>
    <cellStyle name="Percent 6 2 4 3 5 2" xfId="43120"/>
    <cellStyle name="Percent 6 2 4 3 5 3" xfId="43121"/>
    <cellStyle name="Percent 6 2 4 3 5 4" xfId="43122"/>
    <cellStyle name="Percent 6 2 4 3 6" xfId="43123"/>
    <cellStyle name="Percent 6 2 4 3 7" xfId="43124"/>
    <cellStyle name="Percent 6 2 4 3 8" xfId="43125"/>
    <cellStyle name="Percent 6 2 4 4" xfId="43126"/>
    <cellStyle name="Percent 6 2 4 4 2" xfId="43127"/>
    <cellStyle name="Percent 6 2 4 4 2 2" xfId="43128"/>
    <cellStyle name="Percent 6 2 4 4 2 2 2" xfId="43129"/>
    <cellStyle name="Percent 6 2 4 4 2 2 3" xfId="43130"/>
    <cellStyle name="Percent 6 2 4 4 2 2 4" xfId="43131"/>
    <cellStyle name="Percent 6 2 4 4 2 3" xfId="43132"/>
    <cellStyle name="Percent 6 2 4 4 2 3 2" xfId="43133"/>
    <cellStyle name="Percent 6 2 4 4 2 3 3" xfId="43134"/>
    <cellStyle name="Percent 6 2 4 4 2 3 4" xfId="43135"/>
    <cellStyle name="Percent 6 2 4 4 2 4" xfId="43136"/>
    <cellStyle name="Percent 6 2 4 4 2 5" xfId="43137"/>
    <cellStyle name="Percent 6 2 4 4 2 6" xfId="43138"/>
    <cellStyle name="Percent 6 2 4 4 3" xfId="43139"/>
    <cellStyle name="Percent 6 2 4 4 3 2" xfId="43140"/>
    <cellStyle name="Percent 6 2 4 4 3 2 2" xfId="43141"/>
    <cellStyle name="Percent 6 2 4 4 3 2 3" xfId="43142"/>
    <cellStyle name="Percent 6 2 4 4 3 2 4" xfId="43143"/>
    <cellStyle name="Percent 6 2 4 4 3 3" xfId="43144"/>
    <cellStyle name="Percent 6 2 4 4 3 3 2" xfId="43145"/>
    <cellStyle name="Percent 6 2 4 4 3 3 3" xfId="43146"/>
    <cellStyle name="Percent 6 2 4 4 3 3 4" xfId="43147"/>
    <cellStyle name="Percent 6 2 4 4 3 4" xfId="43148"/>
    <cellStyle name="Percent 6 2 4 4 3 5" xfId="43149"/>
    <cellStyle name="Percent 6 2 4 4 3 6" xfId="43150"/>
    <cellStyle name="Percent 6 2 4 4 4" xfId="43151"/>
    <cellStyle name="Percent 6 2 4 4 4 2" xfId="43152"/>
    <cellStyle name="Percent 6 2 4 4 4 3" xfId="43153"/>
    <cellStyle name="Percent 6 2 4 4 4 4" xfId="43154"/>
    <cellStyle name="Percent 6 2 4 4 5" xfId="43155"/>
    <cellStyle name="Percent 6 2 4 4 5 2" xfId="43156"/>
    <cellStyle name="Percent 6 2 4 4 5 3" xfId="43157"/>
    <cellStyle name="Percent 6 2 4 4 5 4" xfId="43158"/>
    <cellStyle name="Percent 6 2 4 4 6" xfId="43159"/>
    <cellStyle name="Percent 6 2 4 4 7" xfId="43160"/>
    <cellStyle name="Percent 6 2 4 4 8" xfId="43161"/>
    <cellStyle name="Percent 6 2 4 5" xfId="43162"/>
    <cellStyle name="Percent 6 2 4 5 2" xfId="43163"/>
    <cellStyle name="Percent 6 2 4 5 2 2" xfId="43164"/>
    <cellStyle name="Percent 6 2 4 5 2 2 2" xfId="43165"/>
    <cellStyle name="Percent 6 2 4 5 2 2 3" xfId="43166"/>
    <cellStyle name="Percent 6 2 4 5 2 2 4" xfId="43167"/>
    <cellStyle name="Percent 6 2 4 5 2 3" xfId="43168"/>
    <cellStyle name="Percent 6 2 4 5 2 3 2" xfId="43169"/>
    <cellStyle name="Percent 6 2 4 5 2 3 3" xfId="43170"/>
    <cellStyle name="Percent 6 2 4 5 2 3 4" xfId="43171"/>
    <cellStyle name="Percent 6 2 4 5 2 4" xfId="43172"/>
    <cellStyle name="Percent 6 2 4 5 2 5" xfId="43173"/>
    <cellStyle name="Percent 6 2 4 5 2 6" xfId="43174"/>
    <cellStyle name="Percent 6 2 4 5 3" xfId="43175"/>
    <cellStyle name="Percent 6 2 4 5 3 2" xfId="43176"/>
    <cellStyle name="Percent 6 2 4 5 3 2 2" xfId="43177"/>
    <cellStyle name="Percent 6 2 4 5 3 2 3" xfId="43178"/>
    <cellStyle name="Percent 6 2 4 5 3 2 4" xfId="43179"/>
    <cellStyle name="Percent 6 2 4 5 3 3" xfId="43180"/>
    <cellStyle name="Percent 6 2 4 5 3 3 2" xfId="43181"/>
    <cellStyle name="Percent 6 2 4 5 3 3 3" xfId="43182"/>
    <cellStyle name="Percent 6 2 4 5 3 3 4" xfId="43183"/>
    <cellStyle name="Percent 6 2 4 5 3 4" xfId="43184"/>
    <cellStyle name="Percent 6 2 4 5 3 5" xfId="43185"/>
    <cellStyle name="Percent 6 2 4 5 3 6" xfId="43186"/>
    <cellStyle name="Percent 6 2 4 5 4" xfId="43187"/>
    <cellStyle name="Percent 6 2 4 5 4 2" xfId="43188"/>
    <cellStyle name="Percent 6 2 4 5 4 3" xfId="43189"/>
    <cellStyle name="Percent 6 2 4 5 4 4" xfId="43190"/>
    <cellStyle name="Percent 6 2 4 5 5" xfId="43191"/>
    <cellStyle name="Percent 6 2 4 5 5 2" xfId="43192"/>
    <cellStyle name="Percent 6 2 4 5 5 3" xfId="43193"/>
    <cellStyle name="Percent 6 2 4 5 5 4" xfId="43194"/>
    <cellStyle name="Percent 6 2 4 5 6" xfId="43195"/>
    <cellStyle name="Percent 6 2 4 5 7" xfId="43196"/>
    <cellStyle name="Percent 6 2 4 5 8" xfId="43197"/>
    <cellStyle name="Percent 6 2 4 6" xfId="43198"/>
    <cellStyle name="Percent 6 2 4 6 2" xfId="43199"/>
    <cellStyle name="Percent 6 2 4 6 2 2" xfId="43200"/>
    <cellStyle name="Percent 6 2 4 6 2 3" xfId="43201"/>
    <cellStyle name="Percent 6 2 4 6 2 4" xfId="43202"/>
    <cellStyle name="Percent 6 2 4 6 3" xfId="43203"/>
    <cellStyle name="Percent 6 2 4 6 3 2" xfId="43204"/>
    <cellStyle name="Percent 6 2 4 6 3 3" xfId="43205"/>
    <cellStyle name="Percent 6 2 4 6 3 4" xfId="43206"/>
    <cellStyle name="Percent 6 2 4 6 4" xfId="43207"/>
    <cellStyle name="Percent 6 2 4 6 5" xfId="43208"/>
    <cellStyle name="Percent 6 2 4 6 6" xfId="43209"/>
    <cellStyle name="Percent 6 2 4 7" xfId="43210"/>
    <cellStyle name="Percent 6 2 4 7 2" xfId="43211"/>
    <cellStyle name="Percent 6 2 4 7 2 2" xfId="43212"/>
    <cellStyle name="Percent 6 2 4 7 2 3" xfId="43213"/>
    <cellStyle name="Percent 6 2 4 7 2 4" xfId="43214"/>
    <cellStyle name="Percent 6 2 4 7 3" xfId="43215"/>
    <cellStyle name="Percent 6 2 4 7 3 2" xfId="43216"/>
    <cellStyle name="Percent 6 2 4 7 3 3" xfId="43217"/>
    <cellStyle name="Percent 6 2 4 7 3 4" xfId="43218"/>
    <cellStyle name="Percent 6 2 4 7 4" xfId="43219"/>
    <cellStyle name="Percent 6 2 4 7 5" xfId="43220"/>
    <cellStyle name="Percent 6 2 4 7 6" xfId="43221"/>
    <cellStyle name="Percent 6 2 4 8" xfId="43222"/>
    <cellStyle name="Percent 6 2 4 8 2" xfId="43223"/>
    <cellStyle name="Percent 6 2 4 8 3" xfId="43224"/>
    <cellStyle name="Percent 6 2 4 8 4" xfId="43225"/>
    <cellStyle name="Percent 6 2 4 9" xfId="43226"/>
    <cellStyle name="Percent 6 2 4 9 2" xfId="43227"/>
    <cellStyle name="Percent 6 2 4 9 3" xfId="43228"/>
    <cellStyle name="Percent 6 2 4 9 4" xfId="43229"/>
    <cellStyle name="Percent 6 2 5" xfId="43230"/>
    <cellStyle name="Percent 6 2 5 10" xfId="43231"/>
    <cellStyle name="Percent 6 2 5 2" xfId="43232"/>
    <cellStyle name="Percent 6 2 5 2 2" xfId="43233"/>
    <cellStyle name="Percent 6 2 5 2 2 2" xfId="43234"/>
    <cellStyle name="Percent 6 2 5 2 2 2 2" xfId="43235"/>
    <cellStyle name="Percent 6 2 5 2 2 2 3" xfId="43236"/>
    <cellStyle name="Percent 6 2 5 2 2 2 4" xfId="43237"/>
    <cellStyle name="Percent 6 2 5 2 2 3" xfId="43238"/>
    <cellStyle name="Percent 6 2 5 2 2 3 2" xfId="43239"/>
    <cellStyle name="Percent 6 2 5 2 2 3 3" xfId="43240"/>
    <cellStyle name="Percent 6 2 5 2 2 3 4" xfId="43241"/>
    <cellStyle name="Percent 6 2 5 2 2 4" xfId="43242"/>
    <cellStyle name="Percent 6 2 5 2 2 5" xfId="43243"/>
    <cellStyle name="Percent 6 2 5 2 2 6" xfId="43244"/>
    <cellStyle name="Percent 6 2 5 2 3" xfId="43245"/>
    <cellStyle name="Percent 6 2 5 2 3 2" xfId="43246"/>
    <cellStyle name="Percent 6 2 5 2 3 2 2" xfId="43247"/>
    <cellStyle name="Percent 6 2 5 2 3 2 3" xfId="43248"/>
    <cellStyle name="Percent 6 2 5 2 3 2 4" xfId="43249"/>
    <cellStyle name="Percent 6 2 5 2 3 3" xfId="43250"/>
    <cellStyle name="Percent 6 2 5 2 3 3 2" xfId="43251"/>
    <cellStyle name="Percent 6 2 5 2 3 3 3" xfId="43252"/>
    <cellStyle name="Percent 6 2 5 2 3 3 4" xfId="43253"/>
    <cellStyle name="Percent 6 2 5 2 3 4" xfId="43254"/>
    <cellStyle name="Percent 6 2 5 2 3 5" xfId="43255"/>
    <cellStyle name="Percent 6 2 5 2 3 6" xfId="43256"/>
    <cellStyle name="Percent 6 2 5 2 4" xfId="43257"/>
    <cellStyle name="Percent 6 2 5 2 4 2" xfId="43258"/>
    <cellStyle name="Percent 6 2 5 2 4 3" xfId="43259"/>
    <cellStyle name="Percent 6 2 5 2 4 4" xfId="43260"/>
    <cellStyle name="Percent 6 2 5 2 5" xfId="43261"/>
    <cellStyle name="Percent 6 2 5 2 5 2" xfId="43262"/>
    <cellStyle name="Percent 6 2 5 2 5 3" xfId="43263"/>
    <cellStyle name="Percent 6 2 5 2 5 4" xfId="43264"/>
    <cellStyle name="Percent 6 2 5 2 6" xfId="43265"/>
    <cellStyle name="Percent 6 2 5 2 7" xfId="43266"/>
    <cellStyle name="Percent 6 2 5 2 8" xfId="43267"/>
    <cellStyle name="Percent 6 2 5 3" xfId="43268"/>
    <cellStyle name="Percent 6 2 5 3 2" xfId="43269"/>
    <cellStyle name="Percent 6 2 5 3 2 2" xfId="43270"/>
    <cellStyle name="Percent 6 2 5 3 2 2 2" xfId="43271"/>
    <cellStyle name="Percent 6 2 5 3 2 2 3" xfId="43272"/>
    <cellStyle name="Percent 6 2 5 3 2 2 4" xfId="43273"/>
    <cellStyle name="Percent 6 2 5 3 2 3" xfId="43274"/>
    <cellStyle name="Percent 6 2 5 3 2 3 2" xfId="43275"/>
    <cellStyle name="Percent 6 2 5 3 2 3 3" xfId="43276"/>
    <cellStyle name="Percent 6 2 5 3 2 3 4" xfId="43277"/>
    <cellStyle name="Percent 6 2 5 3 2 4" xfId="43278"/>
    <cellStyle name="Percent 6 2 5 3 2 5" xfId="43279"/>
    <cellStyle name="Percent 6 2 5 3 2 6" xfId="43280"/>
    <cellStyle name="Percent 6 2 5 3 3" xfId="43281"/>
    <cellStyle name="Percent 6 2 5 3 3 2" xfId="43282"/>
    <cellStyle name="Percent 6 2 5 3 3 2 2" xfId="43283"/>
    <cellStyle name="Percent 6 2 5 3 3 2 3" xfId="43284"/>
    <cellStyle name="Percent 6 2 5 3 3 2 4" xfId="43285"/>
    <cellStyle name="Percent 6 2 5 3 3 3" xfId="43286"/>
    <cellStyle name="Percent 6 2 5 3 3 3 2" xfId="43287"/>
    <cellStyle name="Percent 6 2 5 3 3 3 3" xfId="43288"/>
    <cellStyle name="Percent 6 2 5 3 3 3 4" xfId="43289"/>
    <cellStyle name="Percent 6 2 5 3 3 4" xfId="43290"/>
    <cellStyle name="Percent 6 2 5 3 3 5" xfId="43291"/>
    <cellStyle name="Percent 6 2 5 3 3 6" xfId="43292"/>
    <cellStyle name="Percent 6 2 5 3 4" xfId="43293"/>
    <cellStyle name="Percent 6 2 5 3 4 2" xfId="43294"/>
    <cellStyle name="Percent 6 2 5 3 4 3" xfId="43295"/>
    <cellStyle name="Percent 6 2 5 3 4 4" xfId="43296"/>
    <cellStyle name="Percent 6 2 5 3 5" xfId="43297"/>
    <cellStyle name="Percent 6 2 5 3 5 2" xfId="43298"/>
    <cellStyle name="Percent 6 2 5 3 5 3" xfId="43299"/>
    <cellStyle name="Percent 6 2 5 3 5 4" xfId="43300"/>
    <cellStyle name="Percent 6 2 5 3 6" xfId="43301"/>
    <cellStyle name="Percent 6 2 5 3 7" xfId="43302"/>
    <cellStyle name="Percent 6 2 5 3 8" xfId="43303"/>
    <cellStyle name="Percent 6 2 5 4" xfId="43304"/>
    <cellStyle name="Percent 6 2 5 4 2" xfId="43305"/>
    <cellStyle name="Percent 6 2 5 4 2 2" xfId="43306"/>
    <cellStyle name="Percent 6 2 5 4 2 3" xfId="43307"/>
    <cellStyle name="Percent 6 2 5 4 2 4" xfId="43308"/>
    <cellStyle name="Percent 6 2 5 4 3" xfId="43309"/>
    <cellStyle name="Percent 6 2 5 4 3 2" xfId="43310"/>
    <cellStyle name="Percent 6 2 5 4 3 3" xfId="43311"/>
    <cellStyle name="Percent 6 2 5 4 3 4" xfId="43312"/>
    <cellStyle name="Percent 6 2 5 4 4" xfId="43313"/>
    <cellStyle name="Percent 6 2 5 4 5" xfId="43314"/>
    <cellStyle name="Percent 6 2 5 4 6" xfId="43315"/>
    <cellStyle name="Percent 6 2 5 5" xfId="43316"/>
    <cellStyle name="Percent 6 2 5 5 2" xfId="43317"/>
    <cellStyle name="Percent 6 2 5 5 2 2" xfId="43318"/>
    <cellStyle name="Percent 6 2 5 5 2 3" xfId="43319"/>
    <cellStyle name="Percent 6 2 5 5 2 4" xfId="43320"/>
    <cellStyle name="Percent 6 2 5 5 3" xfId="43321"/>
    <cellStyle name="Percent 6 2 5 5 3 2" xfId="43322"/>
    <cellStyle name="Percent 6 2 5 5 3 3" xfId="43323"/>
    <cellStyle name="Percent 6 2 5 5 3 4" xfId="43324"/>
    <cellStyle name="Percent 6 2 5 5 4" xfId="43325"/>
    <cellStyle name="Percent 6 2 5 5 5" xfId="43326"/>
    <cellStyle name="Percent 6 2 5 5 6" xfId="43327"/>
    <cellStyle name="Percent 6 2 5 6" xfId="43328"/>
    <cellStyle name="Percent 6 2 5 6 2" xfId="43329"/>
    <cellStyle name="Percent 6 2 5 6 3" xfId="43330"/>
    <cellStyle name="Percent 6 2 5 6 4" xfId="43331"/>
    <cellStyle name="Percent 6 2 5 7" xfId="43332"/>
    <cellStyle name="Percent 6 2 5 7 2" xfId="43333"/>
    <cellStyle name="Percent 6 2 5 7 3" xfId="43334"/>
    <cellStyle name="Percent 6 2 5 7 4" xfId="43335"/>
    <cellStyle name="Percent 6 2 5 8" xfId="43336"/>
    <cellStyle name="Percent 6 2 5 9" xfId="43337"/>
    <cellStyle name="Percent 6 2 6" xfId="43338"/>
    <cellStyle name="Percent 6 2 6 2" xfId="43339"/>
    <cellStyle name="Percent 6 2 6 2 2" xfId="43340"/>
    <cellStyle name="Percent 6 2 6 2 2 2" xfId="43341"/>
    <cellStyle name="Percent 6 2 6 2 2 3" xfId="43342"/>
    <cellStyle name="Percent 6 2 6 2 2 4" xfId="43343"/>
    <cellStyle name="Percent 6 2 6 2 3" xfId="43344"/>
    <cellStyle name="Percent 6 2 6 2 3 2" xfId="43345"/>
    <cellStyle name="Percent 6 2 6 2 3 3" xfId="43346"/>
    <cellStyle name="Percent 6 2 6 2 3 4" xfId="43347"/>
    <cellStyle name="Percent 6 2 6 2 4" xfId="43348"/>
    <cellStyle name="Percent 6 2 6 2 5" xfId="43349"/>
    <cellStyle name="Percent 6 2 6 2 6" xfId="43350"/>
    <cellStyle name="Percent 6 2 6 3" xfId="43351"/>
    <cellStyle name="Percent 6 2 6 3 2" xfId="43352"/>
    <cellStyle name="Percent 6 2 6 3 2 2" xfId="43353"/>
    <cellStyle name="Percent 6 2 6 3 2 3" xfId="43354"/>
    <cellStyle name="Percent 6 2 6 3 2 4" xfId="43355"/>
    <cellStyle name="Percent 6 2 6 3 3" xfId="43356"/>
    <cellStyle name="Percent 6 2 6 3 3 2" xfId="43357"/>
    <cellStyle name="Percent 6 2 6 3 3 3" xfId="43358"/>
    <cellStyle name="Percent 6 2 6 3 3 4" xfId="43359"/>
    <cellStyle name="Percent 6 2 6 3 4" xfId="43360"/>
    <cellStyle name="Percent 6 2 6 3 5" xfId="43361"/>
    <cellStyle name="Percent 6 2 6 3 6" xfId="43362"/>
    <cellStyle name="Percent 6 2 6 4" xfId="43363"/>
    <cellStyle name="Percent 6 2 6 4 2" xfId="43364"/>
    <cellStyle name="Percent 6 2 6 4 3" xfId="43365"/>
    <cellStyle name="Percent 6 2 6 4 4" xfId="43366"/>
    <cellStyle name="Percent 6 2 6 5" xfId="43367"/>
    <cellStyle name="Percent 6 2 6 5 2" xfId="43368"/>
    <cellStyle name="Percent 6 2 6 5 3" xfId="43369"/>
    <cellStyle name="Percent 6 2 6 5 4" xfId="43370"/>
    <cellStyle name="Percent 6 2 6 6" xfId="43371"/>
    <cellStyle name="Percent 6 2 6 7" xfId="43372"/>
    <cellStyle name="Percent 6 2 6 8" xfId="43373"/>
    <cellStyle name="Percent 6 2 7" xfId="43374"/>
    <cellStyle name="Percent 6 2 7 2" xfId="43375"/>
    <cellStyle name="Percent 6 2 7 2 2" xfId="43376"/>
    <cellStyle name="Percent 6 2 7 2 2 2" xfId="43377"/>
    <cellStyle name="Percent 6 2 7 2 2 3" xfId="43378"/>
    <cellStyle name="Percent 6 2 7 2 2 4" xfId="43379"/>
    <cellStyle name="Percent 6 2 7 2 3" xfId="43380"/>
    <cellStyle name="Percent 6 2 7 2 3 2" xfId="43381"/>
    <cellStyle name="Percent 6 2 7 2 3 3" xfId="43382"/>
    <cellStyle name="Percent 6 2 7 2 3 4" xfId="43383"/>
    <cellStyle name="Percent 6 2 7 2 4" xfId="43384"/>
    <cellStyle name="Percent 6 2 7 2 5" xfId="43385"/>
    <cellStyle name="Percent 6 2 7 2 6" xfId="43386"/>
    <cellStyle name="Percent 6 2 7 3" xfId="43387"/>
    <cellStyle name="Percent 6 2 7 3 2" xfId="43388"/>
    <cellStyle name="Percent 6 2 7 3 2 2" xfId="43389"/>
    <cellStyle name="Percent 6 2 7 3 2 3" xfId="43390"/>
    <cellStyle name="Percent 6 2 7 3 2 4" xfId="43391"/>
    <cellStyle name="Percent 6 2 7 3 3" xfId="43392"/>
    <cellStyle name="Percent 6 2 7 3 3 2" xfId="43393"/>
    <cellStyle name="Percent 6 2 7 3 3 3" xfId="43394"/>
    <cellStyle name="Percent 6 2 7 3 3 4" xfId="43395"/>
    <cellStyle name="Percent 6 2 7 3 4" xfId="43396"/>
    <cellStyle name="Percent 6 2 7 3 5" xfId="43397"/>
    <cellStyle name="Percent 6 2 7 3 6" xfId="43398"/>
    <cellStyle name="Percent 6 2 7 4" xfId="43399"/>
    <cellStyle name="Percent 6 2 7 4 2" xfId="43400"/>
    <cellStyle name="Percent 6 2 7 4 3" xfId="43401"/>
    <cellStyle name="Percent 6 2 7 4 4" xfId="43402"/>
    <cellStyle name="Percent 6 2 7 5" xfId="43403"/>
    <cellStyle name="Percent 6 2 7 5 2" xfId="43404"/>
    <cellStyle name="Percent 6 2 7 5 3" xfId="43405"/>
    <cellStyle name="Percent 6 2 7 5 4" xfId="43406"/>
    <cellStyle name="Percent 6 2 7 6" xfId="43407"/>
    <cellStyle name="Percent 6 2 7 7" xfId="43408"/>
    <cellStyle name="Percent 6 2 7 8" xfId="43409"/>
    <cellStyle name="Percent 6 2 8" xfId="43410"/>
    <cellStyle name="Percent 6 2 8 2" xfId="43411"/>
    <cellStyle name="Percent 6 2 8 2 2" xfId="43412"/>
    <cellStyle name="Percent 6 2 8 2 2 2" xfId="43413"/>
    <cellStyle name="Percent 6 2 8 2 2 3" xfId="43414"/>
    <cellStyle name="Percent 6 2 8 2 2 4" xfId="43415"/>
    <cellStyle name="Percent 6 2 8 2 3" xfId="43416"/>
    <cellStyle name="Percent 6 2 8 2 3 2" xfId="43417"/>
    <cellStyle name="Percent 6 2 8 2 3 3" xfId="43418"/>
    <cellStyle name="Percent 6 2 8 2 3 4" xfId="43419"/>
    <cellStyle name="Percent 6 2 8 2 4" xfId="43420"/>
    <cellStyle name="Percent 6 2 8 2 5" xfId="43421"/>
    <cellStyle name="Percent 6 2 8 2 6" xfId="43422"/>
    <cellStyle name="Percent 6 2 8 3" xfId="43423"/>
    <cellStyle name="Percent 6 2 8 3 2" xfId="43424"/>
    <cellStyle name="Percent 6 2 8 3 2 2" xfId="43425"/>
    <cellStyle name="Percent 6 2 8 3 2 3" xfId="43426"/>
    <cellStyle name="Percent 6 2 8 3 2 4" xfId="43427"/>
    <cellStyle name="Percent 6 2 8 3 3" xfId="43428"/>
    <cellStyle name="Percent 6 2 8 3 3 2" xfId="43429"/>
    <cellStyle name="Percent 6 2 8 3 3 3" xfId="43430"/>
    <cellStyle name="Percent 6 2 8 3 3 4" xfId="43431"/>
    <cellStyle name="Percent 6 2 8 3 4" xfId="43432"/>
    <cellStyle name="Percent 6 2 8 3 5" xfId="43433"/>
    <cellStyle name="Percent 6 2 8 3 6" xfId="43434"/>
    <cellStyle name="Percent 6 2 8 4" xfId="43435"/>
    <cellStyle name="Percent 6 2 8 4 2" xfId="43436"/>
    <cellStyle name="Percent 6 2 8 4 3" xfId="43437"/>
    <cellStyle name="Percent 6 2 8 4 4" xfId="43438"/>
    <cellStyle name="Percent 6 2 8 5" xfId="43439"/>
    <cellStyle name="Percent 6 2 8 5 2" xfId="43440"/>
    <cellStyle name="Percent 6 2 8 5 3" xfId="43441"/>
    <cellStyle name="Percent 6 2 8 5 4" xfId="43442"/>
    <cellStyle name="Percent 6 2 8 6" xfId="43443"/>
    <cellStyle name="Percent 6 2 8 7" xfId="43444"/>
    <cellStyle name="Percent 6 2 8 8" xfId="43445"/>
    <cellStyle name="Percent 6 2 9" xfId="43446"/>
    <cellStyle name="Percent 6 2 9 2" xfId="43447"/>
    <cellStyle name="Percent 6 2 9 2 2" xfId="43448"/>
    <cellStyle name="Percent 6 2 9 2 3" xfId="43449"/>
    <cellStyle name="Percent 6 2 9 2 4" xfId="43450"/>
    <cellStyle name="Percent 6 2 9 3" xfId="43451"/>
    <cellStyle name="Percent 6 2 9 3 2" xfId="43452"/>
    <cellStyle name="Percent 6 2 9 3 3" xfId="43453"/>
    <cellStyle name="Percent 6 2 9 3 4" xfId="43454"/>
    <cellStyle name="Percent 6 2 9 4" xfId="43455"/>
    <cellStyle name="Percent 6 2 9 5" xfId="43456"/>
    <cellStyle name="Percent 6 2 9 6" xfId="43457"/>
    <cellStyle name="Percent 6 3" xfId="43458"/>
    <cellStyle name="Percent 6 3 10" xfId="43459"/>
    <cellStyle name="Percent 6 3 10 2" xfId="43460"/>
    <cellStyle name="Percent 6 3 10 3" xfId="43461"/>
    <cellStyle name="Percent 6 3 10 4" xfId="43462"/>
    <cellStyle name="Percent 6 3 11" xfId="43463"/>
    <cellStyle name="Percent 6 3 11 2" xfId="43464"/>
    <cellStyle name="Percent 6 3 11 3" xfId="43465"/>
    <cellStyle name="Percent 6 3 11 4" xfId="43466"/>
    <cellStyle name="Percent 6 3 12" xfId="43467"/>
    <cellStyle name="Percent 6 3 12 2" xfId="43468"/>
    <cellStyle name="Percent 6 3 12 3" xfId="43469"/>
    <cellStyle name="Percent 6 3 12 4" xfId="43470"/>
    <cellStyle name="Percent 6 3 12 5" xfId="43471"/>
    <cellStyle name="Percent 6 3 13" xfId="43472"/>
    <cellStyle name="Percent 6 3 14" xfId="43473"/>
    <cellStyle name="Percent 6 3 15" xfId="43474"/>
    <cellStyle name="Percent 6 3 16" xfId="43475"/>
    <cellStyle name="Percent 6 3 17" xfId="43476"/>
    <cellStyle name="Percent 6 3 2" xfId="43477"/>
    <cellStyle name="Percent 6 3 2 10" xfId="43478"/>
    <cellStyle name="Percent 6 3 2 10 2" xfId="43479"/>
    <cellStyle name="Percent 6 3 2 10 3" xfId="43480"/>
    <cellStyle name="Percent 6 3 2 10 4" xfId="43481"/>
    <cellStyle name="Percent 6 3 2 11" xfId="43482"/>
    <cellStyle name="Percent 6 3 2 11 2" xfId="43483"/>
    <cellStyle name="Percent 6 3 2 11 3" xfId="43484"/>
    <cellStyle name="Percent 6 3 2 11 4" xfId="43485"/>
    <cellStyle name="Percent 6 3 2 11 5" xfId="43486"/>
    <cellStyle name="Percent 6 3 2 12" xfId="43487"/>
    <cellStyle name="Percent 6 3 2 13" xfId="43488"/>
    <cellStyle name="Percent 6 3 2 14" xfId="43489"/>
    <cellStyle name="Percent 6 3 2 15" xfId="43490"/>
    <cellStyle name="Percent 6 3 2 16" xfId="43491"/>
    <cellStyle name="Percent 6 3 2 2" xfId="43492"/>
    <cellStyle name="Percent 6 3 2 2 10" xfId="43493"/>
    <cellStyle name="Percent 6 3 2 2 11" xfId="43494"/>
    <cellStyle name="Percent 6 3 2 2 12" xfId="43495"/>
    <cellStyle name="Percent 6 3 2 2 2" xfId="43496"/>
    <cellStyle name="Percent 6 3 2 2 2 10" xfId="43497"/>
    <cellStyle name="Percent 6 3 2 2 2 2" xfId="43498"/>
    <cellStyle name="Percent 6 3 2 2 2 2 2" xfId="43499"/>
    <cellStyle name="Percent 6 3 2 2 2 2 2 2" xfId="43500"/>
    <cellStyle name="Percent 6 3 2 2 2 2 2 2 2" xfId="43501"/>
    <cellStyle name="Percent 6 3 2 2 2 2 2 2 3" xfId="43502"/>
    <cellStyle name="Percent 6 3 2 2 2 2 2 2 4" xfId="43503"/>
    <cellStyle name="Percent 6 3 2 2 2 2 2 3" xfId="43504"/>
    <cellStyle name="Percent 6 3 2 2 2 2 2 3 2" xfId="43505"/>
    <cellStyle name="Percent 6 3 2 2 2 2 2 3 3" xfId="43506"/>
    <cellStyle name="Percent 6 3 2 2 2 2 2 3 4" xfId="43507"/>
    <cellStyle name="Percent 6 3 2 2 2 2 2 4" xfId="43508"/>
    <cellStyle name="Percent 6 3 2 2 2 2 2 5" xfId="43509"/>
    <cellStyle name="Percent 6 3 2 2 2 2 2 6" xfId="43510"/>
    <cellStyle name="Percent 6 3 2 2 2 2 3" xfId="43511"/>
    <cellStyle name="Percent 6 3 2 2 2 2 3 2" xfId="43512"/>
    <cellStyle name="Percent 6 3 2 2 2 2 3 2 2" xfId="43513"/>
    <cellStyle name="Percent 6 3 2 2 2 2 3 2 3" xfId="43514"/>
    <cellStyle name="Percent 6 3 2 2 2 2 3 2 4" xfId="43515"/>
    <cellStyle name="Percent 6 3 2 2 2 2 3 3" xfId="43516"/>
    <cellStyle name="Percent 6 3 2 2 2 2 3 3 2" xfId="43517"/>
    <cellStyle name="Percent 6 3 2 2 2 2 3 3 3" xfId="43518"/>
    <cellStyle name="Percent 6 3 2 2 2 2 3 3 4" xfId="43519"/>
    <cellStyle name="Percent 6 3 2 2 2 2 3 4" xfId="43520"/>
    <cellStyle name="Percent 6 3 2 2 2 2 3 5" xfId="43521"/>
    <cellStyle name="Percent 6 3 2 2 2 2 3 6" xfId="43522"/>
    <cellStyle name="Percent 6 3 2 2 2 2 4" xfId="43523"/>
    <cellStyle name="Percent 6 3 2 2 2 2 4 2" xfId="43524"/>
    <cellStyle name="Percent 6 3 2 2 2 2 4 3" xfId="43525"/>
    <cellStyle name="Percent 6 3 2 2 2 2 4 4" xfId="43526"/>
    <cellStyle name="Percent 6 3 2 2 2 2 5" xfId="43527"/>
    <cellStyle name="Percent 6 3 2 2 2 2 5 2" xfId="43528"/>
    <cellStyle name="Percent 6 3 2 2 2 2 5 3" xfId="43529"/>
    <cellStyle name="Percent 6 3 2 2 2 2 5 4" xfId="43530"/>
    <cellStyle name="Percent 6 3 2 2 2 2 6" xfId="43531"/>
    <cellStyle name="Percent 6 3 2 2 2 2 7" xfId="43532"/>
    <cellStyle name="Percent 6 3 2 2 2 2 8" xfId="43533"/>
    <cellStyle name="Percent 6 3 2 2 2 3" xfId="43534"/>
    <cellStyle name="Percent 6 3 2 2 2 3 2" xfId="43535"/>
    <cellStyle name="Percent 6 3 2 2 2 3 2 2" xfId="43536"/>
    <cellStyle name="Percent 6 3 2 2 2 3 2 2 2" xfId="43537"/>
    <cellStyle name="Percent 6 3 2 2 2 3 2 2 3" xfId="43538"/>
    <cellStyle name="Percent 6 3 2 2 2 3 2 2 4" xfId="43539"/>
    <cellStyle name="Percent 6 3 2 2 2 3 2 3" xfId="43540"/>
    <cellStyle name="Percent 6 3 2 2 2 3 2 3 2" xfId="43541"/>
    <cellStyle name="Percent 6 3 2 2 2 3 2 3 3" xfId="43542"/>
    <cellStyle name="Percent 6 3 2 2 2 3 2 3 4" xfId="43543"/>
    <cellStyle name="Percent 6 3 2 2 2 3 2 4" xfId="43544"/>
    <cellStyle name="Percent 6 3 2 2 2 3 2 5" xfId="43545"/>
    <cellStyle name="Percent 6 3 2 2 2 3 2 6" xfId="43546"/>
    <cellStyle name="Percent 6 3 2 2 2 3 3" xfId="43547"/>
    <cellStyle name="Percent 6 3 2 2 2 3 3 2" xfId="43548"/>
    <cellStyle name="Percent 6 3 2 2 2 3 3 2 2" xfId="43549"/>
    <cellStyle name="Percent 6 3 2 2 2 3 3 2 3" xfId="43550"/>
    <cellStyle name="Percent 6 3 2 2 2 3 3 2 4" xfId="43551"/>
    <cellStyle name="Percent 6 3 2 2 2 3 3 3" xfId="43552"/>
    <cellStyle name="Percent 6 3 2 2 2 3 3 3 2" xfId="43553"/>
    <cellStyle name="Percent 6 3 2 2 2 3 3 3 3" xfId="43554"/>
    <cellStyle name="Percent 6 3 2 2 2 3 3 3 4" xfId="43555"/>
    <cellStyle name="Percent 6 3 2 2 2 3 3 4" xfId="43556"/>
    <cellStyle name="Percent 6 3 2 2 2 3 3 5" xfId="43557"/>
    <cellStyle name="Percent 6 3 2 2 2 3 3 6" xfId="43558"/>
    <cellStyle name="Percent 6 3 2 2 2 3 4" xfId="43559"/>
    <cellStyle name="Percent 6 3 2 2 2 3 4 2" xfId="43560"/>
    <cellStyle name="Percent 6 3 2 2 2 3 4 3" xfId="43561"/>
    <cellStyle name="Percent 6 3 2 2 2 3 4 4" xfId="43562"/>
    <cellStyle name="Percent 6 3 2 2 2 3 5" xfId="43563"/>
    <cellStyle name="Percent 6 3 2 2 2 3 5 2" xfId="43564"/>
    <cellStyle name="Percent 6 3 2 2 2 3 5 3" xfId="43565"/>
    <cellStyle name="Percent 6 3 2 2 2 3 5 4" xfId="43566"/>
    <cellStyle name="Percent 6 3 2 2 2 3 6" xfId="43567"/>
    <cellStyle name="Percent 6 3 2 2 2 3 7" xfId="43568"/>
    <cellStyle name="Percent 6 3 2 2 2 3 8" xfId="43569"/>
    <cellStyle name="Percent 6 3 2 2 2 4" xfId="43570"/>
    <cellStyle name="Percent 6 3 2 2 2 4 2" xfId="43571"/>
    <cellStyle name="Percent 6 3 2 2 2 4 2 2" xfId="43572"/>
    <cellStyle name="Percent 6 3 2 2 2 4 2 3" xfId="43573"/>
    <cellStyle name="Percent 6 3 2 2 2 4 2 4" xfId="43574"/>
    <cellStyle name="Percent 6 3 2 2 2 4 3" xfId="43575"/>
    <cellStyle name="Percent 6 3 2 2 2 4 3 2" xfId="43576"/>
    <cellStyle name="Percent 6 3 2 2 2 4 3 3" xfId="43577"/>
    <cellStyle name="Percent 6 3 2 2 2 4 3 4" xfId="43578"/>
    <cellStyle name="Percent 6 3 2 2 2 4 4" xfId="43579"/>
    <cellStyle name="Percent 6 3 2 2 2 4 5" xfId="43580"/>
    <cellStyle name="Percent 6 3 2 2 2 4 6" xfId="43581"/>
    <cellStyle name="Percent 6 3 2 2 2 5" xfId="43582"/>
    <cellStyle name="Percent 6 3 2 2 2 5 2" xfId="43583"/>
    <cellStyle name="Percent 6 3 2 2 2 5 2 2" xfId="43584"/>
    <cellStyle name="Percent 6 3 2 2 2 5 2 3" xfId="43585"/>
    <cellStyle name="Percent 6 3 2 2 2 5 2 4" xfId="43586"/>
    <cellStyle name="Percent 6 3 2 2 2 5 3" xfId="43587"/>
    <cellStyle name="Percent 6 3 2 2 2 5 3 2" xfId="43588"/>
    <cellStyle name="Percent 6 3 2 2 2 5 3 3" xfId="43589"/>
    <cellStyle name="Percent 6 3 2 2 2 5 3 4" xfId="43590"/>
    <cellStyle name="Percent 6 3 2 2 2 5 4" xfId="43591"/>
    <cellStyle name="Percent 6 3 2 2 2 5 5" xfId="43592"/>
    <cellStyle name="Percent 6 3 2 2 2 5 6" xfId="43593"/>
    <cellStyle name="Percent 6 3 2 2 2 6" xfId="43594"/>
    <cellStyle name="Percent 6 3 2 2 2 6 2" xfId="43595"/>
    <cellStyle name="Percent 6 3 2 2 2 6 3" xfId="43596"/>
    <cellStyle name="Percent 6 3 2 2 2 6 4" xfId="43597"/>
    <cellStyle name="Percent 6 3 2 2 2 7" xfId="43598"/>
    <cellStyle name="Percent 6 3 2 2 2 7 2" xfId="43599"/>
    <cellStyle name="Percent 6 3 2 2 2 7 3" xfId="43600"/>
    <cellStyle name="Percent 6 3 2 2 2 7 4" xfId="43601"/>
    <cellStyle name="Percent 6 3 2 2 2 8" xfId="43602"/>
    <cellStyle name="Percent 6 3 2 2 2 9" xfId="43603"/>
    <cellStyle name="Percent 6 3 2 2 3" xfId="43604"/>
    <cellStyle name="Percent 6 3 2 2 3 2" xfId="43605"/>
    <cellStyle name="Percent 6 3 2 2 3 2 2" xfId="43606"/>
    <cellStyle name="Percent 6 3 2 2 3 2 2 2" xfId="43607"/>
    <cellStyle name="Percent 6 3 2 2 3 2 2 3" xfId="43608"/>
    <cellStyle name="Percent 6 3 2 2 3 2 2 4" xfId="43609"/>
    <cellStyle name="Percent 6 3 2 2 3 2 3" xfId="43610"/>
    <cellStyle name="Percent 6 3 2 2 3 2 3 2" xfId="43611"/>
    <cellStyle name="Percent 6 3 2 2 3 2 3 3" xfId="43612"/>
    <cellStyle name="Percent 6 3 2 2 3 2 3 4" xfId="43613"/>
    <cellStyle name="Percent 6 3 2 2 3 2 4" xfId="43614"/>
    <cellStyle name="Percent 6 3 2 2 3 2 5" xfId="43615"/>
    <cellStyle name="Percent 6 3 2 2 3 2 6" xfId="43616"/>
    <cellStyle name="Percent 6 3 2 2 3 3" xfId="43617"/>
    <cellStyle name="Percent 6 3 2 2 3 3 2" xfId="43618"/>
    <cellStyle name="Percent 6 3 2 2 3 3 2 2" xfId="43619"/>
    <cellStyle name="Percent 6 3 2 2 3 3 2 3" xfId="43620"/>
    <cellStyle name="Percent 6 3 2 2 3 3 2 4" xfId="43621"/>
    <cellStyle name="Percent 6 3 2 2 3 3 3" xfId="43622"/>
    <cellStyle name="Percent 6 3 2 2 3 3 3 2" xfId="43623"/>
    <cellStyle name="Percent 6 3 2 2 3 3 3 3" xfId="43624"/>
    <cellStyle name="Percent 6 3 2 2 3 3 3 4" xfId="43625"/>
    <cellStyle name="Percent 6 3 2 2 3 3 4" xfId="43626"/>
    <cellStyle name="Percent 6 3 2 2 3 3 5" xfId="43627"/>
    <cellStyle name="Percent 6 3 2 2 3 3 6" xfId="43628"/>
    <cellStyle name="Percent 6 3 2 2 3 4" xfId="43629"/>
    <cellStyle name="Percent 6 3 2 2 3 4 2" xfId="43630"/>
    <cellStyle name="Percent 6 3 2 2 3 4 3" xfId="43631"/>
    <cellStyle name="Percent 6 3 2 2 3 4 4" xfId="43632"/>
    <cellStyle name="Percent 6 3 2 2 3 5" xfId="43633"/>
    <cellStyle name="Percent 6 3 2 2 3 5 2" xfId="43634"/>
    <cellStyle name="Percent 6 3 2 2 3 5 3" xfId="43635"/>
    <cellStyle name="Percent 6 3 2 2 3 5 4" xfId="43636"/>
    <cellStyle name="Percent 6 3 2 2 3 6" xfId="43637"/>
    <cellStyle name="Percent 6 3 2 2 3 7" xfId="43638"/>
    <cellStyle name="Percent 6 3 2 2 3 8" xfId="43639"/>
    <cellStyle name="Percent 6 3 2 2 4" xfId="43640"/>
    <cellStyle name="Percent 6 3 2 2 4 2" xfId="43641"/>
    <cellStyle name="Percent 6 3 2 2 4 2 2" xfId="43642"/>
    <cellStyle name="Percent 6 3 2 2 4 2 2 2" xfId="43643"/>
    <cellStyle name="Percent 6 3 2 2 4 2 2 3" xfId="43644"/>
    <cellStyle name="Percent 6 3 2 2 4 2 2 4" xfId="43645"/>
    <cellStyle name="Percent 6 3 2 2 4 2 3" xfId="43646"/>
    <cellStyle name="Percent 6 3 2 2 4 2 3 2" xfId="43647"/>
    <cellStyle name="Percent 6 3 2 2 4 2 3 3" xfId="43648"/>
    <cellStyle name="Percent 6 3 2 2 4 2 3 4" xfId="43649"/>
    <cellStyle name="Percent 6 3 2 2 4 2 4" xfId="43650"/>
    <cellStyle name="Percent 6 3 2 2 4 2 5" xfId="43651"/>
    <cellStyle name="Percent 6 3 2 2 4 2 6" xfId="43652"/>
    <cellStyle name="Percent 6 3 2 2 4 3" xfId="43653"/>
    <cellStyle name="Percent 6 3 2 2 4 3 2" xfId="43654"/>
    <cellStyle name="Percent 6 3 2 2 4 3 2 2" xfId="43655"/>
    <cellStyle name="Percent 6 3 2 2 4 3 2 3" xfId="43656"/>
    <cellStyle name="Percent 6 3 2 2 4 3 2 4" xfId="43657"/>
    <cellStyle name="Percent 6 3 2 2 4 3 3" xfId="43658"/>
    <cellStyle name="Percent 6 3 2 2 4 3 3 2" xfId="43659"/>
    <cellStyle name="Percent 6 3 2 2 4 3 3 3" xfId="43660"/>
    <cellStyle name="Percent 6 3 2 2 4 3 3 4" xfId="43661"/>
    <cellStyle name="Percent 6 3 2 2 4 3 4" xfId="43662"/>
    <cellStyle name="Percent 6 3 2 2 4 3 5" xfId="43663"/>
    <cellStyle name="Percent 6 3 2 2 4 3 6" xfId="43664"/>
    <cellStyle name="Percent 6 3 2 2 4 4" xfId="43665"/>
    <cellStyle name="Percent 6 3 2 2 4 4 2" xfId="43666"/>
    <cellStyle name="Percent 6 3 2 2 4 4 3" xfId="43667"/>
    <cellStyle name="Percent 6 3 2 2 4 4 4" xfId="43668"/>
    <cellStyle name="Percent 6 3 2 2 4 5" xfId="43669"/>
    <cellStyle name="Percent 6 3 2 2 4 5 2" xfId="43670"/>
    <cellStyle name="Percent 6 3 2 2 4 5 3" xfId="43671"/>
    <cellStyle name="Percent 6 3 2 2 4 5 4" xfId="43672"/>
    <cellStyle name="Percent 6 3 2 2 4 6" xfId="43673"/>
    <cellStyle name="Percent 6 3 2 2 4 7" xfId="43674"/>
    <cellStyle name="Percent 6 3 2 2 4 8" xfId="43675"/>
    <cellStyle name="Percent 6 3 2 2 5" xfId="43676"/>
    <cellStyle name="Percent 6 3 2 2 5 2" xfId="43677"/>
    <cellStyle name="Percent 6 3 2 2 5 2 2" xfId="43678"/>
    <cellStyle name="Percent 6 3 2 2 5 2 2 2" xfId="43679"/>
    <cellStyle name="Percent 6 3 2 2 5 2 2 3" xfId="43680"/>
    <cellStyle name="Percent 6 3 2 2 5 2 2 4" xfId="43681"/>
    <cellStyle name="Percent 6 3 2 2 5 2 3" xfId="43682"/>
    <cellStyle name="Percent 6 3 2 2 5 2 3 2" xfId="43683"/>
    <cellStyle name="Percent 6 3 2 2 5 2 3 3" xfId="43684"/>
    <cellStyle name="Percent 6 3 2 2 5 2 3 4" xfId="43685"/>
    <cellStyle name="Percent 6 3 2 2 5 2 4" xfId="43686"/>
    <cellStyle name="Percent 6 3 2 2 5 2 5" xfId="43687"/>
    <cellStyle name="Percent 6 3 2 2 5 2 6" xfId="43688"/>
    <cellStyle name="Percent 6 3 2 2 5 3" xfId="43689"/>
    <cellStyle name="Percent 6 3 2 2 5 3 2" xfId="43690"/>
    <cellStyle name="Percent 6 3 2 2 5 3 2 2" xfId="43691"/>
    <cellStyle name="Percent 6 3 2 2 5 3 2 3" xfId="43692"/>
    <cellStyle name="Percent 6 3 2 2 5 3 2 4" xfId="43693"/>
    <cellStyle name="Percent 6 3 2 2 5 3 3" xfId="43694"/>
    <cellStyle name="Percent 6 3 2 2 5 3 3 2" xfId="43695"/>
    <cellStyle name="Percent 6 3 2 2 5 3 3 3" xfId="43696"/>
    <cellStyle name="Percent 6 3 2 2 5 3 3 4" xfId="43697"/>
    <cellStyle name="Percent 6 3 2 2 5 3 4" xfId="43698"/>
    <cellStyle name="Percent 6 3 2 2 5 3 5" xfId="43699"/>
    <cellStyle name="Percent 6 3 2 2 5 3 6" xfId="43700"/>
    <cellStyle name="Percent 6 3 2 2 5 4" xfId="43701"/>
    <cellStyle name="Percent 6 3 2 2 5 4 2" xfId="43702"/>
    <cellStyle name="Percent 6 3 2 2 5 4 3" xfId="43703"/>
    <cellStyle name="Percent 6 3 2 2 5 4 4" xfId="43704"/>
    <cellStyle name="Percent 6 3 2 2 5 5" xfId="43705"/>
    <cellStyle name="Percent 6 3 2 2 5 5 2" xfId="43706"/>
    <cellStyle name="Percent 6 3 2 2 5 5 3" xfId="43707"/>
    <cellStyle name="Percent 6 3 2 2 5 5 4" xfId="43708"/>
    <cellStyle name="Percent 6 3 2 2 5 6" xfId="43709"/>
    <cellStyle name="Percent 6 3 2 2 5 7" xfId="43710"/>
    <cellStyle name="Percent 6 3 2 2 5 8" xfId="43711"/>
    <cellStyle name="Percent 6 3 2 2 6" xfId="43712"/>
    <cellStyle name="Percent 6 3 2 2 6 2" xfId="43713"/>
    <cellStyle name="Percent 6 3 2 2 6 2 2" xfId="43714"/>
    <cellStyle name="Percent 6 3 2 2 6 2 3" xfId="43715"/>
    <cellStyle name="Percent 6 3 2 2 6 2 4" xfId="43716"/>
    <cellStyle name="Percent 6 3 2 2 6 3" xfId="43717"/>
    <cellStyle name="Percent 6 3 2 2 6 3 2" xfId="43718"/>
    <cellStyle name="Percent 6 3 2 2 6 3 3" xfId="43719"/>
    <cellStyle name="Percent 6 3 2 2 6 3 4" xfId="43720"/>
    <cellStyle name="Percent 6 3 2 2 6 4" xfId="43721"/>
    <cellStyle name="Percent 6 3 2 2 6 5" xfId="43722"/>
    <cellStyle name="Percent 6 3 2 2 6 6" xfId="43723"/>
    <cellStyle name="Percent 6 3 2 2 7" xfId="43724"/>
    <cellStyle name="Percent 6 3 2 2 7 2" xfId="43725"/>
    <cellStyle name="Percent 6 3 2 2 7 2 2" xfId="43726"/>
    <cellStyle name="Percent 6 3 2 2 7 2 3" xfId="43727"/>
    <cellStyle name="Percent 6 3 2 2 7 2 4" xfId="43728"/>
    <cellStyle name="Percent 6 3 2 2 7 3" xfId="43729"/>
    <cellStyle name="Percent 6 3 2 2 7 3 2" xfId="43730"/>
    <cellStyle name="Percent 6 3 2 2 7 3 3" xfId="43731"/>
    <cellStyle name="Percent 6 3 2 2 7 3 4" xfId="43732"/>
    <cellStyle name="Percent 6 3 2 2 7 4" xfId="43733"/>
    <cellStyle name="Percent 6 3 2 2 7 5" xfId="43734"/>
    <cellStyle name="Percent 6 3 2 2 7 6" xfId="43735"/>
    <cellStyle name="Percent 6 3 2 2 8" xfId="43736"/>
    <cellStyle name="Percent 6 3 2 2 8 2" xfId="43737"/>
    <cellStyle name="Percent 6 3 2 2 8 3" xfId="43738"/>
    <cellStyle name="Percent 6 3 2 2 8 4" xfId="43739"/>
    <cellStyle name="Percent 6 3 2 2 9" xfId="43740"/>
    <cellStyle name="Percent 6 3 2 2 9 2" xfId="43741"/>
    <cellStyle name="Percent 6 3 2 2 9 3" xfId="43742"/>
    <cellStyle name="Percent 6 3 2 2 9 4" xfId="43743"/>
    <cellStyle name="Percent 6 3 2 3" xfId="43744"/>
    <cellStyle name="Percent 6 3 2 3 10" xfId="43745"/>
    <cellStyle name="Percent 6 3 2 3 2" xfId="43746"/>
    <cellStyle name="Percent 6 3 2 3 2 2" xfId="43747"/>
    <cellStyle name="Percent 6 3 2 3 2 2 2" xfId="43748"/>
    <cellStyle name="Percent 6 3 2 3 2 2 2 2" xfId="43749"/>
    <cellStyle name="Percent 6 3 2 3 2 2 2 3" xfId="43750"/>
    <cellStyle name="Percent 6 3 2 3 2 2 2 4" xfId="43751"/>
    <cellStyle name="Percent 6 3 2 3 2 2 3" xfId="43752"/>
    <cellStyle name="Percent 6 3 2 3 2 2 3 2" xfId="43753"/>
    <cellStyle name="Percent 6 3 2 3 2 2 3 3" xfId="43754"/>
    <cellStyle name="Percent 6 3 2 3 2 2 3 4" xfId="43755"/>
    <cellStyle name="Percent 6 3 2 3 2 2 4" xfId="43756"/>
    <cellStyle name="Percent 6 3 2 3 2 2 5" xfId="43757"/>
    <cellStyle name="Percent 6 3 2 3 2 2 6" xfId="43758"/>
    <cellStyle name="Percent 6 3 2 3 2 3" xfId="43759"/>
    <cellStyle name="Percent 6 3 2 3 2 3 2" xfId="43760"/>
    <cellStyle name="Percent 6 3 2 3 2 3 2 2" xfId="43761"/>
    <cellStyle name="Percent 6 3 2 3 2 3 2 3" xfId="43762"/>
    <cellStyle name="Percent 6 3 2 3 2 3 2 4" xfId="43763"/>
    <cellStyle name="Percent 6 3 2 3 2 3 3" xfId="43764"/>
    <cellStyle name="Percent 6 3 2 3 2 3 3 2" xfId="43765"/>
    <cellStyle name="Percent 6 3 2 3 2 3 3 3" xfId="43766"/>
    <cellStyle name="Percent 6 3 2 3 2 3 3 4" xfId="43767"/>
    <cellStyle name="Percent 6 3 2 3 2 3 4" xfId="43768"/>
    <cellStyle name="Percent 6 3 2 3 2 3 5" xfId="43769"/>
    <cellStyle name="Percent 6 3 2 3 2 3 6" xfId="43770"/>
    <cellStyle name="Percent 6 3 2 3 2 4" xfId="43771"/>
    <cellStyle name="Percent 6 3 2 3 2 4 2" xfId="43772"/>
    <cellStyle name="Percent 6 3 2 3 2 4 3" xfId="43773"/>
    <cellStyle name="Percent 6 3 2 3 2 4 4" xfId="43774"/>
    <cellStyle name="Percent 6 3 2 3 2 5" xfId="43775"/>
    <cellStyle name="Percent 6 3 2 3 2 5 2" xfId="43776"/>
    <cellStyle name="Percent 6 3 2 3 2 5 3" xfId="43777"/>
    <cellStyle name="Percent 6 3 2 3 2 5 4" xfId="43778"/>
    <cellStyle name="Percent 6 3 2 3 2 6" xfId="43779"/>
    <cellStyle name="Percent 6 3 2 3 2 7" xfId="43780"/>
    <cellStyle name="Percent 6 3 2 3 2 8" xfId="43781"/>
    <cellStyle name="Percent 6 3 2 3 3" xfId="43782"/>
    <cellStyle name="Percent 6 3 2 3 3 2" xfId="43783"/>
    <cellStyle name="Percent 6 3 2 3 3 2 2" xfId="43784"/>
    <cellStyle name="Percent 6 3 2 3 3 2 2 2" xfId="43785"/>
    <cellStyle name="Percent 6 3 2 3 3 2 2 3" xfId="43786"/>
    <cellStyle name="Percent 6 3 2 3 3 2 2 4" xfId="43787"/>
    <cellStyle name="Percent 6 3 2 3 3 2 3" xfId="43788"/>
    <cellStyle name="Percent 6 3 2 3 3 2 3 2" xfId="43789"/>
    <cellStyle name="Percent 6 3 2 3 3 2 3 3" xfId="43790"/>
    <cellStyle name="Percent 6 3 2 3 3 2 3 4" xfId="43791"/>
    <cellStyle name="Percent 6 3 2 3 3 2 4" xfId="43792"/>
    <cellStyle name="Percent 6 3 2 3 3 2 5" xfId="43793"/>
    <cellStyle name="Percent 6 3 2 3 3 2 6" xfId="43794"/>
    <cellStyle name="Percent 6 3 2 3 3 3" xfId="43795"/>
    <cellStyle name="Percent 6 3 2 3 3 3 2" xfId="43796"/>
    <cellStyle name="Percent 6 3 2 3 3 3 2 2" xfId="43797"/>
    <cellStyle name="Percent 6 3 2 3 3 3 2 3" xfId="43798"/>
    <cellStyle name="Percent 6 3 2 3 3 3 2 4" xfId="43799"/>
    <cellStyle name="Percent 6 3 2 3 3 3 3" xfId="43800"/>
    <cellStyle name="Percent 6 3 2 3 3 3 3 2" xfId="43801"/>
    <cellStyle name="Percent 6 3 2 3 3 3 3 3" xfId="43802"/>
    <cellStyle name="Percent 6 3 2 3 3 3 3 4" xfId="43803"/>
    <cellStyle name="Percent 6 3 2 3 3 3 4" xfId="43804"/>
    <cellStyle name="Percent 6 3 2 3 3 3 5" xfId="43805"/>
    <cellStyle name="Percent 6 3 2 3 3 3 6" xfId="43806"/>
    <cellStyle name="Percent 6 3 2 3 3 4" xfId="43807"/>
    <cellStyle name="Percent 6 3 2 3 3 4 2" xfId="43808"/>
    <cellStyle name="Percent 6 3 2 3 3 4 3" xfId="43809"/>
    <cellStyle name="Percent 6 3 2 3 3 4 4" xfId="43810"/>
    <cellStyle name="Percent 6 3 2 3 3 5" xfId="43811"/>
    <cellStyle name="Percent 6 3 2 3 3 5 2" xfId="43812"/>
    <cellStyle name="Percent 6 3 2 3 3 5 3" xfId="43813"/>
    <cellStyle name="Percent 6 3 2 3 3 5 4" xfId="43814"/>
    <cellStyle name="Percent 6 3 2 3 3 6" xfId="43815"/>
    <cellStyle name="Percent 6 3 2 3 3 7" xfId="43816"/>
    <cellStyle name="Percent 6 3 2 3 3 8" xfId="43817"/>
    <cellStyle name="Percent 6 3 2 3 4" xfId="43818"/>
    <cellStyle name="Percent 6 3 2 3 4 2" xfId="43819"/>
    <cellStyle name="Percent 6 3 2 3 4 2 2" xfId="43820"/>
    <cellStyle name="Percent 6 3 2 3 4 2 3" xfId="43821"/>
    <cellStyle name="Percent 6 3 2 3 4 2 4" xfId="43822"/>
    <cellStyle name="Percent 6 3 2 3 4 3" xfId="43823"/>
    <cellStyle name="Percent 6 3 2 3 4 3 2" xfId="43824"/>
    <cellStyle name="Percent 6 3 2 3 4 3 3" xfId="43825"/>
    <cellStyle name="Percent 6 3 2 3 4 3 4" xfId="43826"/>
    <cellStyle name="Percent 6 3 2 3 4 4" xfId="43827"/>
    <cellStyle name="Percent 6 3 2 3 4 5" xfId="43828"/>
    <cellStyle name="Percent 6 3 2 3 4 6" xfId="43829"/>
    <cellStyle name="Percent 6 3 2 3 5" xfId="43830"/>
    <cellStyle name="Percent 6 3 2 3 5 2" xfId="43831"/>
    <cellStyle name="Percent 6 3 2 3 5 2 2" xfId="43832"/>
    <cellStyle name="Percent 6 3 2 3 5 2 3" xfId="43833"/>
    <cellStyle name="Percent 6 3 2 3 5 2 4" xfId="43834"/>
    <cellStyle name="Percent 6 3 2 3 5 3" xfId="43835"/>
    <cellStyle name="Percent 6 3 2 3 5 3 2" xfId="43836"/>
    <cellStyle name="Percent 6 3 2 3 5 3 3" xfId="43837"/>
    <cellStyle name="Percent 6 3 2 3 5 3 4" xfId="43838"/>
    <cellStyle name="Percent 6 3 2 3 5 4" xfId="43839"/>
    <cellStyle name="Percent 6 3 2 3 5 5" xfId="43840"/>
    <cellStyle name="Percent 6 3 2 3 5 6" xfId="43841"/>
    <cellStyle name="Percent 6 3 2 3 6" xfId="43842"/>
    <cellStyle name="Percent 6 3 2 3 6 2" xfId="43843"/>
    <cellStyle name="Percent 6 3 2 3 6 3" xfId="43844"/>
    <cellStyle name="Percent 6 3 2 3 6 4" xfId="43845"/>
    <cellStyle name="Percent 6 3 2 3 7" xfId="43846"/>
    <cellStyle name="Percent 6 3 2 3 7 2" xfId="43847"/>
    <cellStyle name="Percent 6 3 2 3 7 3" xfId="43848"/>
    <cellStyle name="Percent 6 3 2 3 7 4" xfId="43849"/>
    <cellStyle name="Percent 6 3 2 3 8" xfId="43850"/>
    <cellStyle name="Percent 6 3 2 3 9" xfId="43851"/>
    <cellStyle name="Percent 6 3 2 4" xfId="43852"/>
    <cellStyle name="Percent 6 3 2 4 2" xfId="43853"/>
    <cellStyle name="Percent 6 3 2 4 2 2" xfId="43854"/>
    <cellStyle name="Percent 6 3 2 4 2 2 2" xfId="43855"/>
    <cellStyle name="Percent 6 3 2 4 2 2 3" xfId="43856"/>
    <cellStyle name="Percent 6 3 2 4 2 2 4" xfId="43857"/>
    <cellStyle name="Percent 6 3 2 4 2 3" xfId="43858"/>
    <cellStyle name="Percent 6 3 2 4 2 3 2" xfId="43859"/>
    <cellStyle name="Percent 6 3 2 4 2 3 3" xfId="43860"/>
    <cellStyle name="Percent 6 3 2 4 2 3 4" xfId="43861"/>
    <cellStyle name="Percent 6 3 2 4 2 4" xfId="43862"/>
    <cellStyle name="Percent 6 3 2 4 2 5" xfId="43863"/>
    <cellStyle name="Percent 6 3 2 4 2 6" xfId="43864"/>
    <cellStyle name="Percent 6 3 2 4 3" xfId="43865"/>
    <cellStyle name="Percent 6 3 2 4 3 2" xfId="43866"/>
    <cellStyle name="Percent 6 3 2 4 3 2 2" xfId="43867"/>
    <cellStyle name="Percent 6 3 2 4 3 2 3" xfId="43868"/>
    <cellStyle name="Percent 6 3 2 4 3 2 4" xfId="43869"/>
    <cellStyle name="Percent 6 3 2 4 3 3" xfId="43870"/>
    <cellStyle name="Percent 6 3 2 4 3 3 2" xfId="43871"/>
    <cellStyle name="Percent 6 3 2 4 3 3 3" xfId="43872"/>
    <cellStyle name="Percent 6 3 2 4 3 3 4" xfId="43873"/>
    <cellStyle name="Percent 6 3 2 4 3 4" xfId="43874"/>
    <cellStyle name="Percent 6 3 2 4 3 5" xfId="43875"/>
    <cellStyle name="Percent 6 3 2 4 3 6" xfId="43876"/>
    <cellStyle name="Percent 6 3 2 4 4" xfId="43877"/>
    <cellStyle name="Percent 6 3 2 4 4 2" xfId="43878"/>
    <cellStyle name="Percent 6 3 2 4 4 3" xfId="43879"/>
    <cellStyle name="Percent 6 3 2 4 4 4" xfId="43880"/>
    <cellStyle name="Percent 6 3 2 4 5" xfId="43881"/>
    <cellStyle name="Percent 6 3 2 4 5 2" xfId="43882"/>
    <cellStyle name="Percent 6 3 2 4 5 3" xfId="43883"/>
    <cellStyle name="Percent 6 3 2 4 5 4" xfId="43884"/>
    <cellStyle name="Percent 6 3 2 4 6" xfId="43885"/>
    <cellStyle name="Percent 6 3 2 4 7" xfId="43886"/>
    <cellStyle name="Percent 6 3 2 4 8" xfId="43887"/>
    <cellStyle name="Percent 6 3 2 5" xfId="43888"/>
    <cellStyle name="Percent 6 3 2 5 2" xfId="43889"/>
    <cellStyle name="Percent 6 3 2 5 2 2" xfId="43890"/>
    <cellStyle name="Percent 6 3 2 5 2 2 2" xfId="43891"/>
    <cellStyle name="Percent 6 3 2 5 2 2 3" xfId="43892"/>
    <cellStyle name="Percent 6 3 2 5 2 2 4" xfId="43893"/>
    <cellStyle name="Percent 6 3 2 5 2 3" xfId="43894"/>
    <cellStyle name="Percent 6 3 2 5 2 3 2" xfId="43895"/>
    <cellStyle name="Percent 6 3 2 5 2 3 3" xfId="43896"/>
    <cellStyle name="Percent 6 3 2 5 2 3 4" xfId="43897"/>
    <cellStyle name="Percent 6 3 2 5 2 4" xfId="43898"/>
    <cellStyle name="Percent 6 3 2 5 2 5" xfId="43899"/>
    <cellStyle name="Percent 6 3 2 5 2 6" xfId="43900"/>
    <cellStyle name="Percent 6 3 2 5 3" xfId="43901"/>
    <cellStyle name="Percent 6 3 2 5 3 2" xfId="43902"/>
    <cellStyle name="Percent 6 3 2 5 3 2 2" xfId="43903"/>
    <cellStyle name="Percent 6 3 2 5 3 2 3" xfId="43904"/>
    <cellStyle name="Percent 6 3 2 5 3 2 4" xfId="43905"/>
    <cellStyle name="Percent 6 3 2 5 3 3" xfId="43906"/>
    <cellStyle name="Percent 6 3 2 5 3 3 2" xfId="43907"/>
    <cellStyle name="Percent 6 3 2 5 3 3 3" xfId="43908"/>
    <cellStyle name="Percent 6 3 2 5 3 3 4" xfId="43909"/>
    <cellStyle name="Percent 6 3 2 5 3 4" xfId="43910"/>
    <cellStyle name="Percent 6 3 2 5 3 5" xfId="43911"/>
    <cellStyle name="Percent 6 3 2 5 3 6" xfId="43912"/>
    <cellStyle name="Percent 6 3 2 5 4" xfId="43913"/>
    <cellStyle name="Percent 6 3 2 5 4 2" xfId="43914"/>
    <cellStyle name="Percent 6 3 2 5 4 3" xfId="43915"/>
    <cellStyle name="Percent 6 3 2 5 4 4" xfId="43916"/>
    <cellStyle name="Percent 6 3 2 5 5" xfId="43917"/>
    <cellStyle name="Percent 6 3 2 5 5 2" xfId="43918"/>
    <cellStyle name="Percent 6 3 2 5 5 3" xfId="43919"/>
    <cellStyle name="Percent 6 3 2 5 5 4" xfId="43920"/>
    <cellStyle name="Percent 6 3 2 5 6" xfId="43921"/>
    <cellStyle name="Percent 6 3 2 5 7" xfId="43922"/>
    <cellStyle name="Percent 6 3 2 5 8" xfId="43923"/>
    <cellStyle name="Percent 6 3 2 6" xfId="43924"/>
    <cellStyle name="Percent 6 3 2 6 2" xfId="43925"/>
    <cellStyle name="Percent 6 3 2 6 2 2" xfId="43926"/>
    <cellStyle name="Percent 6 3 2 6 2 2 2" xfId="43927"/>
    <cellStyle name="Percent 6 3 2 6 2 2 3" xfId="43928"/>
    <cellStyle name="Percent 6 3 2 6 2 2 4" xfId="43929"/>
    <cellStyle name="Percent 6 3 2 6 2 3" xfId="43930"/>
    <cellStyle name="Percent 6 3 2 6 2 3 2" xfId="43931"/>
    <cellStyle name="Percent 6 3 2 6 2 3 3" xfId="43932"/>
    <cellStyle name="Percent 6 3 2 6 2 3 4" xfId="43933"/>
    <cellStyle name="Percent 6 3 2 6 2 4" xfId="43934"/>
    <cellStyle name="Percent 6 3 2 6 2 5" xfId="43935"/>
    <cellStyle name="Percent 6 3 2 6 2 6" xfId="43936"/>
    <cellStyle name="Percent 6 3 2 6 3" xfId="43937"/>
    <cellStyle name="Percent 6 3 2 6 3 2" xfId="43938"/>
    <cellStyle name="Percent 6 3 2 6 3 2 2" xfId="43939"/>
    <cellStyle name="Percent 6 3 2 6 3 2 3" xfId="43940"/>
    <cellStyle name="Percent 6 3 2 6 3 2 4" xfId="43941"/>
    <cellStyle name="Percent 6 3 2 6 3 3" xfId="43942"/>
    <cellStyle name="Percent 6 3 2 6 3 3 2" xfId="43943"/>
    <cellStyle name="Percent 6 3 2 6 3 3 3" xfId="43944"/>
    <cellStyle name="Percent 6 3 2 6 3 3 4" xfId="43945"/>
    <cellStyle name="Percent 6 3 2 6 3 4" xfId="43946"/>
    <cellStyle name="Percent 6 3 2 6 3 5" xfId="43947"/>
    <cellStyle name="Percent 6 3 2 6 3 6" xfId="43948"/>
    <cellStyle name="Percent 6 3 2 6 4" xfId="43949"/>
    <cellStyle name="Percent 6 3 2 6 4 2" xfId="43950"/>
    <cellStyle name="Percent 6 3 2 6 4 3" xfId="43951"/>
    <cellStyle name="Percent 6 3 2 6 4 4" xfId="43952"/>
    <cellStyle name="Percent 6 3 2 6 5" xfId="43953"/>
    <cellStyle name="Percent 6 3 2 6 5 2" xfId="43954"/>
    <cellStyle name="Percent 6 3 2 6 5 3" xfId="43955"/>
    <cellStyle name="Percent 6 3 2 6 5 4" xfId="43956"/>
    <cellStyle name="Percent 6 3 2 6 6" xfId="43957"/>
    <cellStyle name="Percent 6 3 2 6 7" xfId="43958"/>
    <cellStyle name="Percent 6 3 2 6 8" xfId="43959"/>
    <cellStyle name="Percent 6 3 2 7" xfId="43960"/>
    <cellStyle name="Percent 6 3 2 7 2" xfId="43961"/>
    <cellStyle name="Percent 6 3 2 7 2 2" xfId="43962"/>
    <cellStyle name="Percent 6 3 2 7 2 3" xfId="43963"/>
    <cellStyle name="Percent 6 3 2 7 2 4" xfId="43964"/>
    <cellStyle name="Percent 6 3 2 7 3" xfId="43965"/>
    <cellStyle name="Percent 6 3 2 7 3 2" xfId="43966"/>
    <cellStyle name="Percent 6 3 2 7 3 3" xfId="43967"/>
    <cellStyle name="Percent 6 3 2 7 3 4" xfId="43968"/>
    <cellStyle name="Percent 6 3 2 7 4" xfId="43969"/>
    <cellStyle name="Percent 6 3 2 7 5" xfId="43970"/>
    <cellStyle name="Percent 6 3 2 7 6" xfId="43971"/>
    <cellStyle name="Percent 6 3 2 8" xfId="43972"/>
    <cellStyle name="Percent 6 3 2 8 2" xfId="43973"/>
    <cellStyle name="Percent 6 3 2 8 2 2" xfId="43974"/>
    <cellStyle name="Percent 6 3 2 8 2 3" xfId="43975"/>
    <cellStyle name="Percent 6 3 2 8 2 4" xfId="43976"/>
    <cellStyle name="Percent 6 3 2 8 3" xfId="43977"/>
    <cellStyle name="Percent 6 3 2 8 3 2" xfId="43978"/>
    <cellStyle name="Percent 6 3 2 8 3 3" xfId="43979"/>
    <cellStyle name="Percent 6 3 2 8 3 4" xfId="43980"/>
    <cellStyle name="Percent 6 3 2 8 4" xfId="43981"/>
    <cellStyle name="Percent 6 3 2 8 5" xfId="43982"/>
    <cellStyle name="Percent 6 3 2 8 6" xfId="43983"/>
    <cellStyle name="Percent 6 3 2 9" xfId="43984"/>
    <cellStyle name="Percent 6 3 2 9 2" xfId="43985"/>
    <cellStyle name="Percent 6 3 2 9 3" xfId="43986"/>
    <cellStyle name="Percent 6 3 2 9 4" xfId="43987"/>
    <cellStyle name="Percent 6 3 3" xfId="43988"/>
    <cellStyle name="Percent 6 3 3 10" xfId="43989"/>
    <cellStyle name="Percent 6 3 3 11" xfId="43990"/>
    <cellStyle name="Percent 6 3 3 12" xfId="43991"/>
    <cellStyle name="Percent 6 3 3 2" xfId="43992"/>
    <cellStyle name="Percent 6 3 3 2 10" xfId="43993"/>
    <cellStyle name="Percent 6 3 3 2 2" xfId="43994"/>
    <cellStyle name="Percent 6 3 3 2 2 2" xfId="43995"/>
    <cellStyle name="Percent 6 3 3 2 2 2 2" xfId="43996"/>
    <cellStyle name="Percent 6 3 3 2 2 2 2 2" xfId="43997"/>
    <cellStyle name="Percent 6 3 3 2 2 2 2 3" xfId="43998"/>
    <cellStyle name="Percent 6 3 3 2 2 2 2 4" xfId="43999"/>
    <cellStyle name="Percent 6 3 3 2 2 2 3" xfId="44000"/>
    <cellStyle name="Percent 6 3 3 2 2 2 3 2" xfId="44001"/>
    <cellStyle name="Percent 6 3 3 2 2 2 3 3" xfId="44002"/>
    <cellStyle name="Percent 6 3 3 2 2 2 3 4" xfId="44003"/>
    <cellStyle name="Percent 6 3 3 2 2 2 4" xfId="44004"/>
    <cellStyle name="Percent 6 3 3 2 2 2 5" xfId="44005"/>
    <cellStyle name="Percent 6 3 3 2 2 2 6" xfId="44006"/>
    <cellStyle name="Percent 6 3 3 2 2 3" xfId="44007"/>
    <cellStyle name="Percent 6 3 3 2 2 3 2" xfId="44008"/>
    <cellStyle name="Percent 6 3 3 2 2 3 2 2" xfId="44009"/>
    <cellStyle name="Percent 6 3 3 2 2 3 2 3" xfId="44010"/>
    <cellStyle name="Percent 6 3 3 2 2 3 2 4" xfId="44011"/>
    <cellStyle name="Percent 6 3 3 2 2 3 3" xfId="44012"/>
    <cellStyle name="Percent 6 3 3 2 2 3 3 2" xfId="44013"/>
    <cellStyle name="Percent 6 3 3 2 2 3 3 3" xfId="44014"/>
    <cellStyle name="Percent 6 3 3 2 2 3 3 4" xfId="44015"/>
    <cellStyle name="Percent 6 3 3 2 2 3 4" xfId="44016"/>
    <cellStyle name="Percent 6 3 3 2 2 3 5" xfId="44017"/>
    <cellStyle name="Percent 6 3 3 2 2 3 6" xfId="44018"/>
    <cellStyle name="Percent 6 3 3 2 2 4" xfId="44019"/>
    <cellStyle name="Percent 6 3 3 2 2 4 2" xfId="44020"/>
    <cellStyle name="Percent 6 3 3 2 2 4 3" xfId="44021"/>
    <cellStyle name="Percent 6 3 3 2 2 4 4" xfId="44022"/>
    <cellStyle name="Percent 6 3 3 2 2 5" xfId="44023"/>
    <cellStyle name="Percent 6 3 3 2 2 5 2" xfId="44024"/>
    <cellStyle name="Percent 6 3 3 2 2 5 3" xfId="44025"/>
    <cellStyle name="Percent 6 3 3 2 2 5 4" xfId="44026"/>
    <cellStyle name="Percent 6 3 3 2 2 6" xfId="44027"/>
    <cellStyle name="Percent 6 3 3 2 2 7" xfId="44028"/>
    <cellStyle name="Percent 6 3 3 2 2 8" xfId="44029"/>
    <cellStyle name="Percent 6 3 3 2 3" xfId="44030"/>
    <cellStyle name="Percent 6 3 3 2 3 2" xfId="44031"/>
    <cellStyle name="Percent 6 3 3 2 3 2 2" xfId="44032"/>
    <cellStyle name="Percent 6 3 3 2 3 2 2 2" xfId="44033"/>
    <cellStyle name="Percent 6 3 3 2 3 2 2 3" xfId="44034"/>
    <cellStyle name="Percent 6 3 3 2 3 2 2 4" xfId="44035"/>
    <cellStyle name="Percent 6 3 3 2 3 2 3" xfId="44036"/>
    <cellStyle name="Percent 6 3 3 2 3 2 3 2" xfId="44037"/>
    <cellStyle name="Percent 6 3 3 2 3 2 3 3" xfId="44038"/>
    <cellStyle name="Percent 6 3 3 2 3 2 3 4" xfId="44039"/>
    <cellStyle name="Percent 6 3 3 2 3 2 4" xfId="44040"/>
    <cellStyle name="Percent 6 3 3 2 3 2 5" xfId="44041"/>
    <cellStyle name="Percent 6 3 3 2 3 2 6" xfId="44042"/>
    <cellStyle name="Percent 6 3 3 2 3 3" xfId="44043"/>
    <cellStyle name="Percent 6 3 3 2 3 3 2" xfId="44044"/>
    <cellStyle name="Percent 6 3 3 2 3 3 2 2" xfId="44045"/>
    <cellStyle name="Percent 6 3 3 2 3 3 2 3" xfId="44046"/>
    <cellStyle name="Percent 6 3 3 2 3 3 2 4" xfId="44047"/>
    <cellStyle name="Percent 6 3 3 2 3 3 3" xfId="44048"/>
    <cellStyle name="Percent 6 3 3 2 3 3 3 2" xfId="44049"/>
    <cellStyle name="Percent 6 3 3 2 3 3 3 3" xfId="44050"/>
    <cellStyle name="Percent 6 3 3 2 3 3 3 4" xfId="44051"/>
    <cellStyle name="Percent 6 3 3 2 3 3 4" xfId="44052"/>
    <cellStyle name="Percent 6 3 3 2 3 3 5" xfId="44053"/>
    <cellStyle name="Percent 6 3 3 2 3 3 6" xfId="44054"/>
    <cellStyle name="Percent 6 3 3 2 3 4" xfId="44055"/>
    <cellStyle name="Percent 6 3 3 2 3 4 2" xfId="44056"/>
    <cellStyle name="Percent 6 3 3 2 3 4 3" xfId="44057"/>
    <cellStyle name="Percent 6 3 3 2 3 4 4" xfId="44058"/>
    <cellStyle name="Percent 6 3 3 2 3 5" xfId="44059"/>
    <cellStyle name="Percent 6 3 3 2 3 5 2" xfId="44060"/>
    <cellStyle name="Percent 6 3 3 2 3 5 3" xfId="44061"/>
    <cellStyle name="Percent 6 3 3 2 3 5 4" xfId="44062"/>
    <cellStyle name="Percent 6 3 3 2 3 6" xfId="44063"/>
    <cellStyle name="Percent 6 3 3 2 3 7" xfId="44064"/>
    <cellStyle name="Percent 6 3 3 2 3 8" xfId="44065"/>
    <cellStyle name="Percent 6 3 3 2 4" xfId="44066"/>
    <cellStyle name="Percent 6 3 3 2 4 2" xfId="44067"/>
    <cellStyle name="Percent 6 3 3 2 4 2 2" xfId="44068"/>
    <cellStyle name="Percent 6 3 3 2 4 2 3" xfId="44069"/>
    <cellStyle name="Percent 6 3 3 2 4 2 4" xfId="44070"/>
    <cellStyle name="Percent 6 3 3 2 4 3" xfId="44071"/>
    <cellStyle name="Percent 6 3 3 2 4 3 2" xfId="44072"/>
    <cellStyle name="Percent 6 3 3 2 4 3 3" xfId="44073"/>
    <cellStyle name="Percent 6 3 3 2 4 3 4" xfId="44074"/>
    <cellStyle name="Percent 6 3 3 2 4 4" xfId="44075"/>
    <cellStyle name="Percent 6 3 3 2 4 5" xfId="44076"/>
    <cellStyle name="Percent 6 3 3 2 4 6" xfId="44077"/>
    <cellStyle name="Percent 6 3 3 2 5" xfId="44078"/>
    <cellStyle name="Percent 6 3 3 2 5 2" xfId="44079"/>
    <cellStyle name="Percent 6 3 3 2 5 2 2" xfId="44080"/>
    <cellStyle name="Percent 6 3 3 2 5 2 3" xfId="44081"/>
    <cellStyle name="Percent 6 3 3 2 5 2 4" xfId="44082"/>
    <cellStyle name="Percent 6 3 3 2 5 3" xfId="44083"/>
    <cellStyle name="Percent 6 3 3 2 5 3 2" xfId="44084"/>
    <cellStyle name="Percent 6 3 3 2 5 3 3" xfId="44085"/>
    <cellStyle name="Percent 6 3 3 2 5 3 4" xfId="44086"/>
    <cellStyle name="Percent 6 3 3 2 5 4" xfId="44087"/>
    <cellStyle name="Percent 6 3 3 2 5 5" xfId="44088"/>
    <cellStyle name="Percent 6 3 3 2 5 6" xfId="44089"/>
    <cellStyle name="Percent 6 3 3 2 6" xfId="44090"/>
    <cellStyle name="Percent 6 3 3 2 6 2" xfId="44091"/>
    <cellStyle name="Percent 6 3 3 2 6 3" xfId="44092"/>
    <cellStyle name="Percent 6 3 3 2 6 4" xfId="44093"/>
    <cellStyle name="Percent 6 3 3 2 7" xfId="44094"/>
    <cellStyle name="Percent 6 3 3 2 7 2" xfId="44095"/>
    <cellStyle name="Percent 6 3 3 2 7 3" xfId="44096"/>
    <cellStyle name="Percent 6 3 3 2 7 4" xfId="44097"/>
    <cellStyle name="Percent 6 3 3 2 8" xfId="44098"/>
    <cellStyle name="Percent 6 3 3 2 9" xfId="44099"/>
    <cellStyle name="Percent 6 3 3 3" xfId="44100"/>
    <cellStyle name="Percent 6 3 3 3 2" xfId="44101"/>
    <cellStyle name="Percent 6 3 3 3 2 2" xfId="44102"/>
    <cellStyle name="Percent 6 3 3 3 2 2 2" xfId="44103"/>
    <cellStyle name="Percent 6 3 3 3 2 2 3" xfId="44104"/>
    <cellStyle name="Percent 6 3 3 3 2 2 4" xfId="44105"/>
    <cellStyle name="Percent 6 3 3 3 2 3" xfId="44106"/>
    <cellStyle name="Percent 6 3 3 3 2 3 2" xfId="44107"/>
    <cellStyle name="Percent 6 3 3 3 2 3 3" xfId="44108"/>
    <cellStyle name="Percent 6 3 3 3 2 3 4" xfId="44109"/>
    <cellStyle name="Percent 6 3 3 3 2 4" xfId="44110"/>
    <cellStyle name="Percent 6 3 3 3 2 5" xfId="44111"/>
    <cellStyle name="Percent 6 3 3 3 2 6" xfId="44112"/>
    <cellStyle name="Percent 6 3 3 3 3" xfId="44113"/>
    <cellStyle name="Percent 6 3 3 3 3 2" xfId="44114"/>
    <cellStyle name="Percent 6 3 3 3 3 2 2" xfId="44115"/>
    <cellStyle name="Percent 6 3 3 3 3 2 3" xfId="44116"/>
    <cellStyle name="Percent 6 3 3 3 3 2 4" xfId="44117"/>
    <cellStyle name="Percent 6 3 3 3 3 3" xfId="44118"/>
    <cellStyle name="Percent 6 3 3 3 3 3 2" xfId="44119"/>
    <cellStyle name="Percent 6 3 3 3 3 3 3" xfId="44120"/>
    <cellStyle name="Percent 6 3 3 3 3 3 4" xfId="44121"/>
    <cellStyle name="Percent 6 3 3 3 3 4" xfId="44122"/>
    <cellStyle name="Percent 6 3 3 3 3 5" xfId="44123"/>
    <cellStyle name="Percent 6 3 3 3 3 6" xfId="44124"/>
    <cellStyle name="Percent 6 3 3 3 4" xfId="44125"/>
    <cellStyle name="Percent 6 3 3 3 4 2" xfId="44126"/>
    <cellStyle name="Percent 6 3 3 3 4 3" xfId="44127"/>
    <cellStyle name="Percent 6 3 3 3 4 4" xfId="44128"/>
    <cellStyle name="Percent 6 3 3 3 5" xfId="44129"/>
    <cellStyle name="Percent 6 3 3 3 5 2" xfId="44130"/>
    <cellStyle name="Percent 6 3 3 3 5 3" xfId="44131"/>
    <cellStyle name="Percent 6 3 3 3 5 4" xfId="44132"/>
    <cellStyle name="Percent 6 3 3 3 6" xfId="44133"/>
    <cellStyle name="Percent 6 3 3 3 7" xfId="44134"/>
    <cellStyle name="Percent 6 3 3 3 8" xfId="44135"/>
    <cellStyle name="Percent 6 3 3 4" xfId="44136"/>
    <cellStyle name="Percent 6 3 3 4 2" xfId="44137"/>
    <cellStyle name="Percent 6 3 3 4 2 2" xfId="44138"/>
    <cellStyle name="Percent 6 3 3 4 2 2 2" xfId="44139"/>
    <cellStyle name="Percent 6 3 3 4 2 2 3" xfId="44140"/>
    <cellStyle name="Percent 6 3 3 4 2 2 4" xfId="44141"/>
    <cellStyle name="Percent 6 3 3 4 2 3" xfId="44142"/>
    <cellStyle name="Percent 6 3 3 4 2 3 2" xfId="44143"/>
    <cellStyle name="Percent 6 3 3 4 2 3 3" xfId="44144"/>
    <cellStyle name="Percent 6 3 3 4 2 3 4" xfId="44145"/>
    <cellStyle name="Percent 6 3 3 4 2 4" xfId="44146"/>
    <cellStyle name="Percent 6 3 3 4 2 5" xfId="44147"/>
    <cellStyle name="Percent 6 3 3 4 2 6" xfId="44148"/>
    <cellStyle name="Percent 6 3 3 4 3" xfId="44149"/>
    <cellStyle name="Percent 6 3 3 4 3 2" xfId="44150"/>
    <cellStyle name="Percent 6 3 3 4 3 2 2" xfId="44151"/>
    <cellStyle name="Percent 6 3 3 4 3 2 3" xfId="44152"/>
    <cellStyle name="Percent 6 3 3 4 3 2 4" xfId="44153"/>
    <cellStyle name="Percent 6 3 3 4 3 3" xfId="44154"/>
    <cellStyle name="Percent 6 3 3 4 3 3 2" xfId="44155"/>
    <cellStyle name="Percent 6 3 3 4 3 3 3" xfId="44156"/>
    <cellStyle name="Percent 6 3 3 4 3 3 4" xfId="44157"/>
    <cellStyle name="Percent 6 3 3 4 3 4" xfId="44158"/>
    <cellStyle name="Percent 6 3 3 4 3 5" xfId="44159"/>
    <cellStyle name="Percent 6 3 3 4 3 6" xfId="44160"/>
    <cellStyle name="Percent 6 3 3 4 4" xfId="44161"/>
    <cellStyle name="Percent 6 3 3 4 4 2" xfId="44162"/>
    <cellStyle name="Percent 6 3 3 4 4 3" xfId="44163"/>
    <cellStyle name="Percent 6 3 3 4 4 4" xfId="44164"/>
    <cellStyle name="Percent 6 3 3 4 5" xfId="44165"/>
    <cellStyle name="Percent 6 3 3 4 5 2" xfId="44166"/>
    <cellStyle name="Percent 6 3 3 4 5 3" xfId="44167"/>
    <cellStyle name="Percent 6 3 3 4 5 4" xfId="44168"/>
    <cellStyle name="Percent 6 3 3 4 6" xfId="44169"/>
    <cellStyle name="Percent 6 3 3 4 7" xfId="44170"/>
    <cellStyle name="Percent 6 3 3 4 8" xfId="44171"/>
    <cellStyle name="Percent 6 3 3 5" xfId="44172"/>
    <cellStyle name="Percent 6 3 3 5 2" xfId="44173"/>
    <cellStyle name="Percent 6 3 3 5 2 2" xfId="44174"/>
    <cellStyle name="Percent 6 3 3 5 2 2 2" xfId="44175"/>
    <cellStyle name="Percent 6 3 3 5 2 2 3" xfId="44176"/>
    <cellStyle name="Percent 6 3 3 5 2 2 4" xfId="44177"/>
    <cellStyle name="Percent 6 3 3 5 2 3" xfId="44178"/>
    <cellStyle name="Percent 6 3 3 5 2 3 2" xfId="44179"/>
    <cellStyle name="Percent 6 3 3 5 2 3 3" xfId="44180"/>
    <cellStyle name="Percent 6 3 3 5 2 3 4" xfId="44181"/>
    <cellStyle name="Percent 6 3 3 5 2 4" xfId="44182"/>
    <cellStyle name="Percent 6 3 3 5 2 5" xfId="44183"/>
    <cellStyle name="Percent 6 3 3 5 2 6" xfId="44184"/>
    <cellStyle name="Percent 6 3 3 5 3" xfId="44185"/>
    <cellStyle name="Percent 6 3 3 5 3 2" xfId="44186"/>
    <cellStyle name="Percent 6 3 3 5 3 2 2" xfId="44187"/>
    <cellStyle name="Percent 6 3 3 5 3 2 3" xfId="44188"/>
    <cellStyle name="Percent 6 3 3 5 3 2 4" xfId="44189"/>
    <cellStyle name="Percent 6 3 3 5 3 3" xfId="44190"/>
    <cellStyle name="Percent 6 3 3 5 3 3 2" xfId="44191"/>
    <cellStyle name="Percent 6 3 3 5 3 3 3" xfId="44192"/>
    <cellStyle name="Percent 6 3 3 5 3 3 4" xfId="44193"/>
    <cellStyle name="Percent 6 3 3 5 3 4" xfId="44194"/>
    <cellStyle name="Percent 6 3 3 5 3 5" xfId="44195"/>
    <cellStyle name="Percent 6 3 3 5 3 6" xfId="44196"/>
    <cellStyle name="Percent 6 3 3 5 4" xfId="44197"/>
    <cellStyle name="Percent 6 3 3 5 4 2" xfId="44198"/>
    <cellStyle name="Percent 6 3 3 5 4 3" xfId="44199"/>
    <cellStyle name="Percent 6 3 3 5 4 4" xfId="44200"/>
    <cellStyle name="Percent 6 3 3 5 5" xfId="44201"/>
    <cellStyle name="Percent 6 3 3 5 5 2" xfId="44202"/>
    <cellStyle name="Percent 6 3 3 5 5 3" xfId="44203"/>
    <cellStyle name="Percent 6 3 3 5 5 4" xfId="44204"/>
    <cellStyle name="Percent 6 3 3 5 6" xfId="44205"/>
    <cellStyle name="Percent 6 3 3 5 7" xfId="44206"/>
    <cellStyle name="Percent 6 3 3 5 8" xfId="44207"/>
    <cellStyle name="Percent 6 3 3 6" xfId="44208"/>
    <cellStyle name="Percent 6 3 3 6 2" xfId="44209"/>
    <cellStyle name="Percent 6 3 3 6 2 2" xfId="44210"/>
    <cellStyle name="Percent 6 3 3 6 2 3" xfId="44211"/>
    <cellStyle name="Percent 6 3 3 6 2 4" xfId="44212"/>
    <cellStyle name="Percent 6 3 3 6 3" xfId="44213"/>
    <cellStyle name="Percent 6 3 3 6 3 2" xfId="44214"/>
    <cellStyle name="Percent 6 3 3 6 3 3" xfId="44215"/>
    <cellStyle name="Percent 6 3 3 6 3 4" xfId="44216"/>
    <cellStyle name="Percent 6 3 3 6 4" xfId="44217"/>
    <cellStyle name="Percent 6 3 3 6 5" xfId="44218"/>
    <cellStyle name="Percent 6 3 3 6 6" xfId="44219"/>
    <cellStyle name="Percent 6 3 3 7" xfId="44220"/>
    <cellStyle name="Percent 6 3 3 7 2" xfId="44221"/>
    <cellStyle name="Percent 6 3 3 7 2 2" xfId="44222"/>
    <cellStyle name="Percent 6 3 3 7 2 3" xfId="44223"/>
    <cellStyle name="Percent 6 3 3 7 2 4" xfId="44224"/>
    <cellStyle name="Percent 6 3 3 7 3" xfId="44225"/>
    <cellStyle name="Percent 6 3 3 7 3 2" xfId="44226"/>
    <cellStyle name="Percent 6 3 3 7 3 3" xfId="44227"/>
    <cellStyle name="Percent 6 3 3 7 3 4" xfId="44228"/>
    <cellStyle name="Percent 6 3 3 7 4" xfId="44229"/>
    <cellStyle name="Percent 6 3 3 7 5" xfId="44230"/>
    <cellStyle name="Percent 6 3 3 7 6" xfId="44231"/>
    <cellStyle name="Percent 6 3 3 8" xfId="44232"/>
    <cellStyle name="Percent 6 3 3 8 2" xfId="44233"/>
    <cellStyle name="Percent 6 3 3 8 3" xfId="44234"/>
    <cellStyle name="Percent 6 3 3 8 4" xfId="44235"/>
    <cellStyle name="Percent 6 3 3 9" xfId="44236"/>
    <cellStyle name="Percent 6 3 3 9 2" xfId="44237"/>
    <cellStyle name="Percent 6 3 3 9 3" xfId="44238"/>
    <cellStyle name="Percent 6 3 3 9 4" xfId="44239"/>
    <cellStyle name="Percent 6 3 4" xfId="44240"/>
    <cellStyle name="Percent 6 3 4 10" xfId="44241"/>
    <cellStyle name="Percent 6 3 4 2" xfId="44242"/>
    <cellStyle name="Percent 6 3 4 2 2" xfId="44243"/>
    <cellStyle name="Percent 6 3 4 2 2 2" xfId="44244"/>
    <cellStyle name="Percent 6 3 4 2 2 2 2" xfId="44245"/>
    <cellStyle name="Percent 6 3 4 2 2 2 3" xfId="44246"/>
    <cellStyle name="Percent 6 3 4 2 2 2 4" xfId="44247"/>
    <cellStyle name="Percent 6 3 4 2 2 3" xfId="44248"/>
    <cellStyle name="Percent 6 3 4 2 2 3 2" xfId="44249"/>
    <cellStyle name="Percent 6 3 4 2 2 3 3" xfId="44250"/>
    <cellStyle name="Percent 6 3 4 2 2 3 4" xfId="44251"/>
    <cellStyle name="Percent 6 3 4 2 2 4" xfId="44252"/>
    <cellStyle name="Percent 6 3 4 2 2 5" xfId="44253"/>
    <cellStyle name="Percent 6 3 4 2 2 6" xfId="44254"/>
    <cellStyle name="Percent 6 3 4 2 3" xfId="44255"/>
    <cellStyle name="Percent 6 3 4 2 3 2" xfId="44256"/>
    <cellStyle name="Percent 6 3 4 2 3 2 2" xfId="44257"/>
    <cellStyle name="Percent 6 3 4 2 3 2 3" xfId="44258"/>
    <cellStyle name="Percent 6 3 4 2 3 2 4" xfId="44259"/>
    <cellStyle name="Percent 6 3 4 2 3 3" xfId="44260"/>
    <cellStyle name="Percent 6 3 4 2 3 3 2" xfId="44261"/>
    <cellStyle name="Percent 6 3 4 2 3 3 3" xfId="44262"/>
    <cellStyle name="Percent 6 3 4 2 3 3 4" xfId="44263"/>
    <cellStyle name="Percent 6 3 4 2 3 4" xfId="44264"/>
    <cellStyle name="Percent 6 3 4 2 3 5" xfId="44265"/>
    <cellStyle name="Percent 6 3 4 2 3 6" xfId="44266"/>
    <cellStyle name="Percent 6 3 4 2 4" xfId="44267"/>
    <cellStyle name="Percent 6 3 4 2 4 2" xfId="44268"/>
    <cellStyle name="Percent 6 3 4 2 4 3" xfId="44269"/>
    <cellStyle name="Percent 6 3 4 2 4 4" xfId="44270"/>
    <cellStyle name="Percent 6 3 4 2 5" xfId="44271"/>
    <cellStyle name="Percent 6 3 4 2 5 2" xfId="44272"/>
    <cellStyle name="Percent 6 3 4 2 5 3" xfId="44273"/>
    <cellStyle name="Percent 6 3 4 2 5 4" xfId="44274"/>
    <cellStyle name="Percent 6 3 4 2 6" xfId="44275"/>
    <cellStyle name="Percent 6 3 4 2 7" xfId="44276"/>
    <cellStyle name="Percent 6 3 4 2 8" xfId="44277"/>
    <cellStyle name="Percent 6 3 4 3" xfId="44278"/>
    <cellStyle name="Percent 6 3 4 3 2" xfId="44279"/>
    <cellStyle name="Percent 6 3 4 3 2 2" xfId="44280"/>
    <cellStyle name="Percent 6 3 4 3 2 2 2" xfId="44281"/>
    <cellStyle name="Percent 6 3 4 3 2 2 3" xfId="44282"/>
    <cellStyle name="Percent 6 3 4 3 2 2 4" xfId="44283"/>
    <cellStyle name="Percent 6 3 4 3 2 3" xfId="44284"/>
    <cellStyle name="Percent 6 3 4 3 2 3 2" xfId="44285"/>
    <cellStyle name="Percent 6 3 4 3 2 3 3" xfId="44286"/>
    <cellStyle name="Percent 6 3 4 3 2 3 4" xfId="44287"/>
    <cellStyle name="Percent 6 3 4 3 2 4" xfId="44288"/>
    <cellStyle name="Percent 6 3 4 3 2 5" xfId="44289"/>
    <cellStyle name="Percent 6 3 4 3 2 6" xfId="44290"/>
    <cellStyle name="Percent 6 3 4 3 3" xfId="44291"/>
    <cellStyle name="Percent 6 3 4 3 3 2" xfId="44292"/>
    <cellStyle name="Percent 6 3 4 3 3 2 2" xfId="44293"/>
    <cellStyle name="Percent 6 3 4 3 3 2 3" xfId="44294"/>
    <cellStyle name="Percent 6 3 4 3 3 2 4" xfId="44295"/>
    <cellStyle name="Percent 6 3 4 3 3 3" xfId="44296"/>
    <cellStyle name="Percent 6 3 4 3 3 3 2" xfId="44297"/>
    <cellStyle name="Percent 6 3 4 3 3 3 3" xfId="44298"/>
    <cellStyle name="Percent 6 3 4 3 3 3 4" xfId="44299"/>
    <cellStyle name="Percent 6 3 4 3 3 4" xfId="44300"/>
    <cellStyle name="Percent 6 3 4 3 3 5" xfId="44301"/>
    <cellStyle name="Percent 6 3 4 3 3 6" xfId="44302"/>
    <cellStyle name="Percent 6 3 4 3 4" xfId="44303"/>
    <cellStyle name="Percent 6 3 4 3 4 2" xfId="44304"/>
    <cellStyle name="Percent 6 3 4 3 4 3" xfId="44305"/>
    <cellStyle name="Percent 6 3 4 3 4 4" xfId="44306"/>
    <cellStyle name="Percent 6 3 4 3 5" xfId="44307"/>
    <cellStyle name="Percent 6 3 4 3 5 2" xfId="44308"/>
    <cellStyle name="Percent 6 3 4 3 5 3" xfId="44309"/>
    <cellStyle name="Percent 6 3 4 3 5 4" xfId="44310"/>
    <cellStyle name="Percent 6 3 4 3 6" xfId="44311"/>
    <cellStyle name="Percent 6 3 4 3 7" xfId="44312"/>
    <cellStyle name="Percent 6 3 4 3 8" xfId="44313"/>
    <cellStyle name="Percent 6 3 4 4" xfId="44314"/>
    <cellStyle name="Percent 6 3 4 4 2" xfId="44315"/>
    <cellStyle name="Percent 6 3 4 4 2 2" xfId="44316"/>
    <cellStyle name="Percent 6 3 4 4 2 3" xfId="44317"/>
    <cellStyle name="Percent 6 3 4 4 2 4" xfId="44318"/>
    <cellStyle name="Percent 6 3 4 4 3" xfId="44319"/>
    <cellStyle name="Percent 6 3 4 4 3 2" xfId="44320"/>
    <cellStyle name="Percent 6 3 4 4 3 3" xfId="44321"/>
    <cellStyle name="Percent 6 3 4 4 3 4" xfId="44322"/>
    <cellStyle name="Percent 6 3 4 4 4" xfId="44323"/>
    <cellStyle name="Percent 6 3 4 4 5" xfId="44324"/>
    <cellStyle name="Percent 6 3 4 4 6" xfId="44325"/>
    <cellStyle name="Percent 6 3 4 5" xfId="44326"/>
    <cellStyle name="Percent 6 3 4 5 2" xfId="44327"/>
    <cellStyle name="Percent 6 3 4 5 2 2" xfId="44328"/>
    <cellStyle name="Percent 6 3 4 5 2 3" xfId="44329"/>
    <cellStyle name="Percent 6 3 4 5 2 4" xfId="44330"/>
    <cellStyle name="Percent 6 3 4 5 3" xfId="44331"/>
    <cellStyle name="Percent 6 3 4 5 3 2" xfId="44332"/>
    <cellStyle name="Percent 6 3 4 5 3 3" xfId="44333"/>
    <cellStyle name="Percent 6 3 4 5 3 4" xfId="44334"/>
    <cellStyle name="Percent 6 3 4 5 4" xfId="44335"/>
    <cellStyle name="Percent 6 3 4 5 5" xfId="44336"/>
    <cellStyle name="Percent 6 3 4 5 6" xfId="44337"/>
    <cellStyle name="Percent 6 3 4 6" xfId="44338"/>
    <cellStyle name="Percent 6 3 4 6 2" xfId="44339"/>
    <cellStyle name="Percent 6 3 4 6 3" xfId="44340"/>
    <cellStyle name="Percent 6 3 4 6 4" xfId="44341"/>
    <cellStyle name="Percent 6 3 4 7" xfId="44342"/>
    <cellStyle name="Percent 6 3 4 7 2" xfId="44343"/>
    <cellStyle name="Percent 6 3 4 7 3" xfId="44344"/>
    <cellStyle name="Percent 6 3 4 7 4" xfId="44345"/>
    <cellStyle name="Percent 6 3 4 8" xfId="44346"/>
    <cellStyle name="Percent 6 3 4 9" xfId="44347"/>
    <cellStyle name="Percent 6 3 5" xfId="44348"/>
    <cellStyle name="Percent 6 3 5 2" xfId="44349"/>
    <cellStyle name="Percent 6 3 5 2 2" xfId="44350"/>
    <cellStyle name="Percent 6 3 5 2 2 2" xfId="44351"/>
    <cellStyle name="Percent 6 3 5 2 2 3" xfId="44352"/>
    <cellStyle name="Percent 6 3 5 2 2 4" xfId="44353"/>
    <cellStyle name="Percent 6 3 5 2 3" xfId="44354"/>
    <cellStyle name="Percent 6 3 5 2 3 2" xfId="44355"/>
    <cellStyle name="Percent 6 3 5 2 3 3" xfId="44356"/>
    <cellStyle name="Percent 6 3 5 2 3 4" xfId="44357"/>
    <cellStyle name="Percent 6 3 5 2 4" xfId="44358"/>
    <cellStyle name="Percent 6 3 5 2 5" xfId="44359"/>
    <cellStyle name="Percent 6 3 5 2 6" xfId="44360"/>
    <cellStyle name="Percent 6 3 5 3" xfId="44361"/>
    <cellStyle name="Percent 6 3 5 3 2" xfId="44362"/>
    <cellStyle name="Percent 6 3 5 3 2 2" xfId="44363"/>
    <cellStyle name="Percent 6 3 5 3 2 3" xfId="44364"/>
    <cellStyle name="Percent 6 3 5 3 2 4" xfId="44365"/>
    <cellStyle name="Percent 6 3 5 3 3" xfId="44366"/>
    <cellStyle name="Percent 6 3 5 3 3 2" xfId="44367"/>
    <cellStyle name="Percent 6 3 5 3 3 3" xfId="44368"/>
    <cellStyle name="Percent 6 3 5 3 3 4" xfId="44369"/>
    <cellStyle name="Percent 6 3 5 3 4" xfId="44370"/>
    <cellStyle name="Percent 6 3 5 3 5" xfId="44371"/>
    <cellStyle name="Percent 6 3 5 3 6" xfId="44372"/>
    <cellStyle name="Percent 6 3 5 4" xfId="44373"/>
    <cellStyle name="Percent 6 3 5 4 2" xfId="44374"/>
    <cellStyle name="Percent 6 3 5 4 3" xfId="44375"/>
    <cellStyle name="Percent 6 3 5 4 4" xfId="44376"/>
    <cellStyle name="Percent 6 3 5 5" xfId="44377"/>
    <cellStyle name="Percent 6 3 5 5 2" xfId="44378"/>
    <cellStyle name="Percent 6 3 5 5 3" xfId="44379"/>
    <cellStyle name="Percent 6 3 5 5 4" xfId="44380"/>
    <cellStyle name="Percent 6 3 5 6" xfId="44381"/>
    <cellStyle name="Percent 6 3 5 7" xfId="44382"/>
    <cellStyle name="Percent 6 3 5 8" xfId="44383"/>
    <cellStyle name="Percent 6 3 6" xfId="44384"/>
    <cellStyle name="Percent 6 3 6 2" xfId="44385"/>
    <cellStyle name="Percent 6 3 6 2 2" xfId="44386"/>
    <cellStyle name="Percent 6 3 6 2 2 2" xfId="44387"/>
    <cellStyle name="Percent 6 3 6 2 2 3" xfId="44388"/>
    <cellStyle name="Percent 6 3 6 2 2 4" xfId="44389"/>
    <cellStyle name="Percent 6 3 6 2 3" xfId="44390"/>
    <cellStyle name="Percent 6 3 6 2 3 2" xfId="44391"/>
    <cellStyle name="Percent 6 3 6 2 3 3" xfId="44392"/>
    <cellStyle name="Percent 6 3 6 2 3 4" xfId="44393"/>
    <cellStyle name="Percent 6 3 6 2 4" xfId="44394"/>
    <cellStyle name="Percent 6 3 6 2 5" xfId="44395"/>
    <cellStyle name="Percent 6 3 6 2 6" xfId="44396"/>
    <cellStyle name="Percent 6 3 6 3" xfId="44397"/>
    <cellStyle name="Percent 6 3 6 3 2" xfId="44398"/>
    <cellStyle name="Percent 6 3 6 3 2 2" xfId="44399"/>
    <cellStyle name="Percent 6 3 6 3 2 3" xfId="44400"/>
    <cellStyle name="Percent 6 3 6 3 2 4" xfId="44401"/>
    <cellStyle name="Percent 6 3 6 3 3" xfId="44402"/>
    <cellStyle name="Percent 6 3 6 3 3 2" xfId="44403"/>
    <cellStyle name="Percent 6 3 6 3 3 3" xfId="44404"/>
    <cellStyle name="Percent 6 3 6 3 3 4" xfId="44405"/>
    <cellStyle name="Percent 6 3 6 3 4" xfId="44406"/>
    <cellStyle name="Percent 6 3 6 3 5" xfId="44407"/>
    <cellStyle name="Percent 6 3 6 3 6" xfId="44408"/>
    <cellStyle name="Percent 6 3 6 4" xfId="44409"/>
    <cellStyle name="Percent 6 3 6 4 2" xfId="44410"/>
    <cellStyle name="Percent 6 3 6 4 3" xfId="44411"/>
    <cellStyle name="Percent 6 3 6 4 4" xfId="44412"/>
    <cellStyle name="Percent 6 3 6 5" xfId="44413"/>
    <cellStyle name="Percent 6 3 6 5 2" xfId="44414"/>
    <cellStyle name="Percent 6 3 6 5 3" xfId="44415"/>
    <cellStyle name="Percent 6 3 6 5 4" xfId="44416"/>
    <cellStyle name="Percent 6 3 6 6" xfId="44417"/>
    <cellStyle name="Percent 6 3 6 7" xfId="44418"/>
    <cellStyle name="Percent 6 3 6 8" xfId="44419"/>
    <cellStyle name="Percent 6 3 7" xfId="44420"/>
    <cellStyle name="Percent 6 3 7 2" xfId="44421"/>
    <cellStyle name="Percent 6 3 7 2 2" xfId="44422"/>
    <cellStyle name="Percent 6 3 7 2 2 2" xfId="44423"/>
    <cellStyle name="Percent 6 3 7 2 2 3" xfId="44424"/>
    <cellStyle name="Percent 6 3 7 2 2 4" xfId="44425"/>
    <cellStyle name="Percent 6 3 7 2 3" xfId="44426"/>
    <cellStyle name="Percent 6 3 7 2 3 2" xfId="44427"/>
    <cellStyle name="Percent 6 3 7 2 3 3" xfId="44428"/>
    <cellStyle name="Percent 6 3 7 2 3 4" xfId="44429"/>
    <cellStyle name="Percent 6 3 7 2 4" xfId="44430"/>
    <cellStyle name="Percent 6 3 7 2 5" xfId="44431"/>
    <cellStyle name="Percent 6 3 7 2 6" xfId="44432"/>
    <cellStyle name="Percent 6 3 7 3" xfId="44433"/>
    <cellStyle name="Percent 6 3 7 3 2" xfId="44434"/>
    <cellStyle name="Percent 6 3 7 3 2 2" xfId="44435"/>
    <cellStyle name="Percent 6 3 7 3 2 3" xfId="44436"/>
    <cellStyle name="Percent 6 3 7 3 2 4" xfId="44437"/>
    <cellStyle name="Percent 6 3 7 3 3" xfId="44438"/>
    <cellStyle name="Percent 6 3 7 3 3 2" xfId="44439"/>
    <cellStyle name="Percent 6 3 7 3 3 3" xfId="44440"/>
    <cellStyle name="Percent 6 3 7 3 3 4" xfId="44441"/>
    <cellStyle name="Percent 6 3 7 3 4" xfId="44442"/>
    <cellStyle name="Percent 6 3 7 3 5" xfId="44443"/>
    <cellStyle name="Percent 6 3 7 3 6" xfId="44444"/>
    <cellStyle name="Percent 6 3 7 4" xfId="44445"/>
    <cellStyle name="Percent 6 3 7 4 2" xfId="44446"/>
    <cellStyle name="Percent 6 3 7 4 3" xfId="44447"/>
    <cellStyle name="Percent 6 3 7 4 4" xfId="44448"/>
    <cellStyle name="Percent 6 3 7 5" xfId="44449"/>
    <cellStyle name="Percent 6 3 7 5 2" xfId="44450"/>
    <cellStyle name="Percent 6 3 7 5 3" xfId="44451"/>
    <cellStyle name="Percent 6 3 7 5 4" xfId="44452"/>
    <cellStyle name="Percent 6 3 7 6" xfId="44453"/>
    <cellStyle name="Percent 6 3 7 7" xfId="44454"/>
    <cellStyle name="Percent 6 3 7 8" xfId="44455"/>
    <cellStyle name="Percent 6 3 8" xfId="44456"/>
    <cellStyle name="Percent 6 3 8 2" xfId="44457"/>
    <cellStyle name="Percent 6 3 8 2 2" xfId="44458"/>
    <cellStyle name="Percent 6 3 8 2 3" xfId="44459"/>
    <cellStyle name="Percent 6 3 8 2 4" xfId="44460"/>
    <cellStyle name="Percent 6 3 8 3" xfId="44461"/>
    <cellStyle name="Percent 6 3 8 3 2" xfId="44462"/>
    <cellStyle name="Percent 6 3 8 3 3" xfId="44463"/>
    <cellStyle name="Percent 6 3 8 3 4" xfId="44464"/>
    <cellStyle name="Percent 6 3 8 4" xfId="44465"/>
    <cellStyle name="Percent 6 3 8 5" xfId="44466"/>
    <cellStyle name="Percent 6 3 8 6" xfId="44467"/>
    <cellStyle name="Percent 6 3 9" xfId="44468"/>
    <cellStyle name="Percent 6 3 9 2" xfId="44469"/>
    <cellStyle name="Percent 6 3 9 2 2" xfId="44470"/>
    <cellStyle name="Percent 6 3 9 2 3" xfId="44471"/>
    <cellStyle name="Percent 6 3 9 2 4" xfId="44472"/>
    <cellStyle name="Percent 6 3 9 3" xfId="44473"/>
    <cellStyle name="Percent 6 3 9 3 2" xfId="44474"/>
    <cellStyle name="Percent 6 3 9 3 3" xfId="44475"/>
    <cellStyle name="Percent 6 3 9 3 4" xfId="44476"/>
    <cellStyle name="Percent 6 3 9 4" xfId="44477"/>
    <cellStyle name="Percent 6 3 9 5" xfId="44478"/>
    <cellStyle name="Percent 6 3 9 6" xfId="44479"/>
    <cellStyle name="Percent 6 4" xfId="44480"/>
    <cellStyle name="Percent 6 4 10" xfId="44481"/>
    <cellStyle name="Percent 6 4 10 2" xfId="44482"/>
    <cellStyle name="Percent 6 4 10 3" xfId="44483"/>
    <cellStyle name="Percent 6 4 10 4" xfId="44484"/>
    <cellStyle name="Percent 6 4 11" xfId="44485"/>
    <cellStyle name="Percent 6 4 11 2" xfId="44486"/>
    <cellStyle name="Percent 6 4 11 3" xfId="44487"/>
    <cellStyle name="Percent 6 4 11 4" xfId="44488"/>
    <cellStyle name="Percent 6 4 11 5" xfId="44489"/>
    <cellStyle name="Percent 6 4 12" xfId="44490"/>
    <cellStyle name="Percent 6 4 13" xfId="44491"/>
    <cellStyle name="Percent 6 4 14" xfId="44492"/>
    <cellStyle name="Percent 6 4 15" xfId="44493"/>
    <cellStyle name="Percent 6 4 16" xfId="44494"/>
    <cellStyle name="Percent 6 4 2" xfId="44495"/>
    <cellStyle name="Percent 6 4 2 10" xfId="44496"/>
    <cellStyle name="Percent 6 4 2 11" xfId="44497"/>
    <cellStyle name="Percent 6 4 2 12" xfId="44498"/>
    <cellStyle name="Percent 6 4 2 2" xfId="44499"/>
    <cellStyle name="Percent 6 4 2 2 10" xfId="44500"/>
    <cellStyle name="Percent 6 4 2 2 2" xfId="44501"/>
    <cellStyle name="Percent 6 4 2 2 2 2" xfId="44502"/>
    <cellStyle name="Percent 6 4 2 2 2 2 2" xfId="44503"/>
    <cellStyle name="Percent 6 4 2 2 2 2 2 2" xfId="44504"/>
    <cellStyle name="Percent 6 4 2 2 2 2 2 3" xfId="44505"/>
    <cellStyle name="Percent 6 4 2 2 2 2 2 4" xfId="44506"/>
    <cellStyle name="Percent 6 4 2 2 2 2 3" xfId="44507"/>
    <cellStyle name="Percent 6 4 2 2 2 2 3 2" xfId="44508"/>
    <cellStyle name="Percent 6 4 2 2 2 2 3 3" xfId="44509"/>
    <cellStyle name="Percent 6 4 2 2 2 2 3 4" xfId="44510"/>
    <cellStyle name="Percent 6 4 2 2 2 2 4" xfId="44511"/>
    <cellStyle name="Percent 6 4 2 2 2 2 5" xfId="44512"/>
    <cellStyle name="Percent 6 4 2 2 2 2 6" xfId="44513"/>
    <cellStyle name="Percent 6 4 2 2 2 3" xfId="44514"/>
    <cellStyle name="Percent 6 4 2 2 2 3 2" xfId="44515"/>
    <cellStyle name="Percent 6 4 2 2 2 3 2 2" xfId="44516"/>
    <cellStyle name="Percent 6 4 2 2 2 3 2 3" xfId="44517"/>
    <cellStyle name="Percent 6 4 2 2 2 3 2 4" xfId="44518"/>
    <cellStyle name="Percent 6 4 2 2 2 3 3" xfId="44519"/>
    <cellStyle name="Percent 6 4 2 2 2 3 3 2" xfId="44520"/>
    <cellStyle name="Percent 6 4 2 2 2 3 3 3" xfId="44521"/>
    <cellStyle name="Percent 6 4 2 2 2 3 3 4" xfId="44522"/>
    <cellStyle name="Percent 6 4 2 2 2 3 4" xfId="44523"/>
    <cellStyle name="Percent 6 4 2 2 2 3 5" xfId="44524"/>
    <cellStyle name="Percent 6 4 2 2 2 3 6" xfId="44525"/>
    <cellStyle name="Percent 6 4 2 2 2 4" xfId="44526"/>
    <cellStyle name="Percent 6 4 2 2 2 4 2" xfId="44527"/>
    <cellStyle name="Percent 6 4 2 2 2 4 3" xfId="44528"/>
    <cellStyle name="Percent 6 4 2 2 2 4 4" xfId="44529"/>
    <cellStyle name="Percent 6 4 2 2 2 5" xfId="44530"/>
    <cellStyle name="Percent 6 4 2 2 2 5 2" xfId="44531"/>
    <cellStyle name="Percent 6 4 2 2 2 5 3" xfId="44532"/>
    <cellStyle name="Percent 6 4 2 2 2 5 4" xfId="44533"/>
    <cellStyle name="Percent 6 4 2 2 2 6" xfId="44534"/>
    <cellStyle name="Percent 6 4 2 2 2 7" xfId="44535"/>
    <cellStyle name="Percent 6 4 2 2 2 8" xfId="44536"/>
    <cellStyle name="Percent 6 4 2 2 3" xfId="44537"/>
    <cellStyle name="Percent 6 4 2 2 3 2" xfId="44538"/>
    <cellStyle name="Percent 6 4 2 2 3 2 2" xfId="44539"/>
    <cellStyle name="Percent 6 4 2 2 3 2 2 2" xfId="44540"/>
    <cellStyle name="Percent 6 4 2 2 3 2 2 3" xfId="44541"/>
    <cellStyle name="Percent 6 4 2 2 3 2 2 4" xfId="44542"/>
    <cellStyle name="Percent 6 4 2 2 3 2 3" xfId="44543"/>
    <cellStyle name="Percent 6 4 2 2 3 2 3 2" xfId="44544"/>
    <cellStyle name="Percent 6 4 2 2 3 2 3 3" xfId="44545"/>
    <cellStyle name="Percent 6 4 2 2 3 2 3 4" xfId="44546"/>
    <cellStyle name="Percent 6 4 2 2 3 2 4" xfId="44547"/>
    <cellStyle name="Percent 6 4 2 2 3 2 5" xfId="44548"/>
    <cellStyle name="Percent 6 4 2 2 3 2 6" xfId="44549"/>
    <cellStyle name="Percent 6 4 2 2 3 3" xfId="44550"/>
    <cellStyle name="Percent 6 4 2 2 3 3 2" xfId="44551"/>
    <cellStyle name="Percent 6 4 2 2 3 3 2 2" xfId="44552"/>
    <cellStyle name="Percent 6 4 2 2 3 3 2 3" xfId="44553"/>
    <cellStyle name="Percent 6 4 2 2 3 3 2 4" xfId="44554"/>
    <cellStyle name="Percent 6 4 2 2 3 3 3" xfId="44555"/>
    <cellStyle name="Percent 6 4 2 2 3 3 3 2" xfId="44556"/>
    <cellStyle name="Percent 6 4 2 2 3 3 3 3" xfId="44557"/>
    <cellStyle name="Percent 6 4 2 2 3 3 3 4" xfId="44558"/>
    <cellStyle name="Percent 6 4 2 2 3 3 4" xfId="44559"/>
    <cellStyle name="Percent 6 4 2 2 3 3 5" xfId="44560"/>
    <cellStyle name="Percent 6 4 2 2 3 3 6" xfId="44561"/>
    <cellStyle name="Percent 6 4 2 2 3 4" xfId="44562"/>
    <cellStyle name="Percent 6 4 2 2 3 4 2" xfId="44563"/>
    <cellStyle name="Percent 6 4 2 2 3 4 3" xfId="44564"/>
    <cellStyle name="Percent 6 4 2 2 3 4 4" xfId="44565"/>
    <cellStyle name="Percent 6 4 2 2 3 5" xfId="44566"/>
    <cellStyle name="Percent 6 4 2 2 3 5 2" xfId="44567"/>
    <cellStyle name="Percent 6 4 2 2 3 5 3" xfId="44568"/>
    <cellStyle name="Percent 6 4 2 2 3 5 4" xfId="44569"/>
    <cellStyle name="Percent 6 4 2 2 3 6" xfId="44570"/>
    <cellStyle name="Percent 6 4 2 2 3 7" xfId="44571"/>
    <cellStyle name="Percent 6 4 2 2 3 8" xfId="44572"/>
    <cellStyle name="Percent 6 4 2 2 4" xfId="44573"/>
    <cellStyle name="Percent 6 4 2 2 4 2" xfId="44574"/>
    <cellStyle name="Percent 6 4 2 2 4 2 2" xfId="44575"/>
    <cellStyle name="Percent 6 4 2 2 4 2 3" xfId="44576"/>
    <cellStyle name="Percent 6 4 2 2 4 2 4" xfId="44577"/>
    <cellStyle name="Percent 6 4 2 2 4 3" xfId="44578"/>
    <cellStyle name="Percent 6 4 2 2 4 3 2" xfId="44579"/>
    <cellStyle name="Percent 6 4 2 2 4 3 3" xfId="44580"/>
    <cellStyle name="Percent 6 4 2 2 4 3 4" xfId="44581"/>
    <cellStyle name="Percent 6 4 2 2 4 4" xfId="44582"/>
    <cellStyle name="Percent 6 4 2 2 4 5" xfId="44583"/>
    <cellStyle name="Percent 6 4 2 2 4 6" xfId="44584"/>
    <cellStyle name="Percent 6 4 2 2 5" xfId="44585"/>
    <cellStyle name="Percent 6 4 2 2 5 2" xfId="44586"/>
    <cellStyle name="Percent 6 4 2 2 5 2 2" xfId="44587"/>
    <cellStyle name="Percent 6 4 2 2 5 2 3" xfId="44588"/>
    <cellStyle name="Percent 6 4 2 2 5 2 4" xfId="44589"/>
    <cellStyle name="Percent 6 4 2 2 5 3" xfId="44590"/>
    <cellStyle name="Percent 6 4 2 2 5 3 2" xfId="44591"/>
    <cellStyle name="Percent 6 4 2 2 5 3 3" xfId="44592"/>
    <cellStyle name="Percent 6 4 2 2 5 3 4" xfId="44593"/>
    <cellStyle name="Percent 6 4 2 2 5 4" xfId="44594"/>
    <cellStyle name="Percent 6 4 2 2 5 5" xfId="44595"/>
    <cellStyle name="Percent 6 4 2 2 5 6" xfId="44596"/>
    <cellStyle name="Percent 6 4 2 2 6" xfId="44597"/>
    <cellStyle name="Percent 6 4 2 2 6 2" xfId="44598"/>
    <cellStyle name="Percent 6 4 2 2 6 3" xfId="44599"/>
    <cellStyle name="Percent 6 4 2 2 6 4" xfId="44600"/>
    <cellStyle name="Percent 6 4 2 2 7" xfId="44601"/>
    <cellStyle name="Percent 6 4 2 2 7 2" xfId="44602"/>
    <cellStyle name="Percent 6 4 2 2 7 3" xfId="44603"/>
    <cellStyle name="Percent 6 4 2 2 7 4" xfId="44604"/>
    <cellStyle name="Percent 6 4 2 2 8" xfId="44605"/>
    <cellStyle name="Percent 6 4 2 2 9" xfId="44606"/>
    <cellStyle name="Percent 6 4 2 3" xfId="44607"/>
    <cellStyle name="Percent 6 4 2 3 2" xfId="44608"/>
    <cellStyle name="Percent 6 4 2 3 2 2" xfId="44609"/>
    <cellStyle name="Percent 6 4 2 3 2 2 2" xfId="44610"/>
    <cellStyle name="Percent 6 4 2 3 2 2 3" xfId="44611"/>
    <cellStyle name="Percent 6 4 2 3 2 2 4" xfId="44612"/>
    <cellStyle name="Percent 6 4 2 3 2 3" xfId="44613"/>
    <cellStyle name="Percent 6 4 2 3 2 3 2" xfId="44614"/>
    <cellStyle name="Percent 6 4 2 3 2 3 3" xfId="44615"/>
    <cellStyle name="Percent 6 4 2 3 2 3 4" xfId="44616"/>
    <cellStyle name="Percent 6 4 2 3 2 4" xfId="44617"/>
    <cellStyle name="Percent 6 4 2 3 2 5" xfId="44618"/>
    <cellStyle name="Percent 6 4 2 3 2 6" xfId="44619"/>
    <cellStyle name="Percent 6 4 2 3 3" xfId="44620"/>
    <cellStyle name="Percent 6 4 2 3 3 2" xfId="44621"/>
    <cellStyle name="Percent 6 4 2 3 3 2 2" xfId="44622"/>
    <cellStyle name="Percent 6 4 2 3 3 2 3" xfId="44623"/>
    <cellStyle name="Percent 6 4 2 3 3 2 4" xfId="44624"/>
    <cellStyle name="Percent 6 4 2 3 3 3" xfId="44625"/>
    <cellStyle name="Percent 6 4 2 3 3 3 2" xfId="44626"/>
    <cellStyle name="Percent 6 4 2 3 3 3 3" xfId="44627"/>
    <cellStyle name="Percent 6 4 2 3 3 3 4" xfId="44628"/>
    <cellStyle name="Percent 6 4 2 3 3 4" xfId="44629"/>
    <cellStyle name="Percent 6 4 2 3 3 5" xfId="44630"/>
    <cellStyle name="Percent 6 4 2 3 3 6" xfId="44631"/>
    <cellStyle name="Percent 6 4 2 3 4" xfId="44632"/>
    <cellStyle name="Percent 6 4 2 3 4 2" xfId="44633"/>
    <cellStyle name="Percent 6 4 2 3 4 3" xfId="44634"/>
    <cellStyle name="Percent 6 4 2 3 4 4" xfId="44635"/>
    <cellStyle name="Percent 6 4 2 3 5" xfId="44636"/>
    <cellStyle name="Percent 6 4 2 3 5 2" xfId="44637"/>
    <cellStyle name="Percent 6 4 2 3 5 3" xfId="44638"/>
    <cellStyle name="Percent 6 4 2 3 5 4" xfId="44639"/>
    <cellStyle name="Percent 6 4 2 3 6" xfId="44640"/>
    <cellStyle name="Percent 6 4 2 3 7" xfId="44641"/>
    <cellStyle name="Percent 6 4 2 3 8" xfId="44642"/>
    <cellStyle name="Percent 6 4 2 4" xfId="44643"/>
    <cellStyle name="Percent 6 4 2 4 2" xfId="44644"/>
    <cellStyle name="Percent 6 4 2 4 2 2" xfId="44645"/>
    <cellStyle name="Percent 6 4 2 4 2 2 2" xfId="44646"/>
    <cellStyle name="Percent 6 4 2 4 2 2 3" xfId="44647"/>
    <cellStyle name="Percent 6 4 2 4 2 2 4" xfId="44648"/>
    <cellStyle name="Percent 6 4 2 4 2 3" xfId="44649"/>
    <cellStyle name="Percent 6 4 2 4 2 3 2" xfId="44650"/>
    <cellStyle name="Percent 6 4 2 4 2 3 3" xfId="44651"/>
    <cellStyle name="Percent 6 4 2 4 2 3 4" xfId="44652"/>
    <cellStyle name="Percent 6 4 2 4 2 4" xfId="44653"/>
    <cellStyle name="Percent 6 4 2 4 2 5" xfId="44654"/>
    <cellStyle name="Percent 6 4 2 4 2 6" xfId="44655"/>
    <cellStyle name="Percent 6 4 2 4 3" xfId="44656"/>
    <cellStyle name="Percent 6 4 2 4 3 2" xfId="44657"/>
    <cellStyle name="Percent 6 4 2 4 3 2 2" xfId="44658"/>
    <cellStyle name="Percent 6 4 2 4 3 2 3" xfId="44659"/>
    <cellStyle name="Percent 6 4 2 4 3 2 4" xfId="44660"/>
    <cellStyle name="Percent 6 4 2 4 3 3" xfId="44661"/>
    <cellStyle name="Percent 6 4 2 4 3 3 2" xfId="44662"/>
    <cellStyle name="Percent 6 4 2 4 3 3 3" xfId="44663"/>
    <cellStyle name="Percent 6 4 2 4 3 3 4" xfId="44664"/>
    <cellStyle name="Percent 6 4 2 4 3 4" xfId="44665"/>
    <cellStyle name="Percent 6 4 2 4 3 5" xfId="44666"/>
    <cellStyle name="Percent 6 4 2 4 3 6" xfId="44667"/>
    <cellStyle name="Percent 6 4 2 4 4" xfId="44668"/>
    <cellStyle name="Percent 6 4 2 4 4 2" xfId="44669"/>
    <cellStyle name="Percent 6 4 2 4 4 3" xfId="44670"/>
    <cellStyle name="Percent 6 4 2 4 4 4" xfId="44671"/>
    <cellStyle name="Percent 6 4 2 4 5" xfId="44672"/>
    <cellStyle name="Percent 6 4 2 4 5 2" xfId="44673"/>
    <cellStyle name="Percent 6 4 2 4 5 3" xfId="44674"/>
    <cellStyle name="Percent 6 4 2 4 5 4" xfId="44675"/>
    <cellStyle name="Percent 6 4 2 4 6" xfId="44676"/>
    <cellStyle name="Percent 6 4 2 4 7" xfId="44677"/>
    <cellStyle name="Percent 6 4 2 4 8" xfId="44678"/>
    <cellStyle name="Percent 6 4 2 5" xfId="44679"/>
    <cellStyle name="Percent 6 4 2 5 2" xfId="44680"/>
    <cellStyle name="Percent 6 4 2 5 2 2" xfId="44681"/>
    <cellStyle name="Percent 6 4 2 5 2 2 2" xfId="44682"/>
    <cellStyle name="Percent 6 4 2 5 2 2 3" xfId="44683"/>
    <cellStyle name="Percent 6 4 2 5 2 2 4" xfId="44684"/>
    <cellStyle name="Percent 6 4 2 5 2 3" xfId="44685"/>
    <cellStyle name="Percent 6 4 2 5 2 3 2" xfId="44686"/>
    <cellStyle name="Percent 6 4 2 5 2 3 3" xfId="44687"/>
    <cellStyle name="Percent 6 4 2 5 2 3 4" xfId="44688"/>
    <cellStyle name="Percent 6 4 2 5 2 4" xfId="44689"/>
    <cellStyle name="Percent 6 4 2 5 2 5" xfId="44690"/>
    <cellStyle name="Percent 6 4 2 5 2 6" xfId="44691"/>
    <cellStyle name="Percent 6 4 2 5 3" xfId="44692"/>
    <cellStyle name="Percent 6 4 2 5 3 2" xfId="44693"/>
    <cellStyle name="Percent 6 4 2 5 3 2 2" xfId="44694"/>
    <cellStyle name="Percent 6 4 2 5 3 2 3" xfId="44695"/>
    <cellStyle name="Percent 6 4 2 5 3 2 4" xfId="44696"/>
    <cellStyle name="Percent 6 4 2 5 3 3" xfId="44697"/>
    <cellStyle name="Percent 6 4 2 5 3 3 2" xfId="44698"/>
    <cellStyle name="Percent 6 4 2 5 3 3 3" xfId="44699"/>
    <cellStyle name="Percent 6 4 2 5 3 3 4" xfId="44700"/>
    <cellStyle name="Percent 6 4 2 5 3 4" xfId="44701"/>
    <cellStyle name="Percent 6 4 2 5 3 5" xfId="44702"/>
    <cellStyle name="Percent 6 4 2 5 3 6" xfId="44703"/>
    <cellStyle name="Percent 6 4 2 5 4" xfId="44704"/>
    <cellStyle name="Percent 6 4 2 5 4 2" xfId="44705"/>
    <cellStyle name="Percent 6 4 2 5 4 3" xfId="44706"/>
    <cellStyle name="Percent 6 4 2 5 4 4" xfId="44707"/>
    <cellStyle name="Percent 6 4 2 5 5" xfId="44708"/>
    <cellStyle name="Percent 6 4 2 5 5 2" xfId="44709"/>
    <cellStyle name="Percent 6 4 2 5 5 3" xfId="44710"/>
    <cellStyle name="Percent 6 4 2 5 5 4" xfId="44711"/>
    <cellStyle name="Percent 6 4 2 5 6" xfId="44712"/>
    <cellStyle name="Percent 6 4 2 5 7" xfId="44713"/>
    <cellStyle name="Percent 6 4 2 5 8" xfId="44714"/>
    <cellStyle name="Percent 6 4 2 6" xfId="44715"/>
    <cellStyle name="Percent 6 4 2 6 2" xfId="44716"/>
    <cellStyle name="Percent 6 4 2 6 2 2" xfId="44717"/>
    <cellStyle name="Percent 6 4 2 6 2 3" xfId="44718"/>
    <cellStyle name="Percent 6 4 2 6 2 4" xfId="44719"/>
    <cellStyle name="Percent 6 4 2 6 3" xfId="44720"/>
    <cellStyle name="Percent 6 4 2 6 3 2" xfId="44721"/>
    <cellStyle name="Percent 6 4 2 6 3 3" xfId="44722"/>
    <cellStyle name="Percent 6 4 2 6 3 4" xfId="44723"/>
    <cellStyle name="Percent 6 4 2 6 4" xfId="44724"/>
    <cellStyle name="Percent 6 4 2 6 5" xfId="44725"/>
    <cellStyle name="Percent 6 4 2 6 6" xfId="44726"/>
    <cellStyle name="Percent 6 4 2 7" xfId="44727"/>
    <cellStyle name="Percent 6 4 2 7 2" xfId="44728"/>
    <cellStyle name="Percent 6 4 2 7 2 2" xfId="44729"/>
    <cellStyle name="Percent 6 4 2 7 2 3" xfId="44730"/>
    <cellStyle name="Percent 6 4 2 7 2 4" xfId="44731"/>
    <cellStyle name="Percent 6 4 2 7 3" xfId="44732"/>
    <cellStyle name="Percent 6 4 2 7 3 2" xfId="44733"/>
    <cellStyle name="Percent 6 4 2 7 3 3" xfId="44734"/>
    <cellStyle name="Percent 6 4 2 7 3 4" xfId="44735"/>
    <cellStyle name="Percent 6 4 2 7 4" xfId="44736"/>
    <cellStyle name="Percent 6 4 2 7 5" xfId="44737"/>
    <cellStyle name="Percent 6 4 2 7 6" xfId="44738"/>
    <cellStyle name="Percent 6 4 2 8" xfId="44739"/>
    <cellStyle name="Percent 6 4 2 8 2" xfId="44740"/>
    <cellStyle name="Percent 6 4 2 8 3" xfId="44741"/>
    <cellStyle name="Percent 6 4 2 8 4" xfId="44742"/>
    <cellStyle name="Percent 6 4 2 9" xfId="44743"/>
    <cellStyle name="Percent 6 4 2 9 2" xfId="44744"/>
    <cellStyle name="Percent 6 4 2 9 3" xfId="44745"/>
    <cellStyle name="Percent 6 4 2 9 4" xfId="44746"/>
    <cellStyle name="Percent 6 4 2 9 5" xfId="44747"/>
    <cellStyle name="Percent 6 4 3" xfId="44748"/>
    <cellStyle name="Percent 6 4 3 10" xfId="44749"/>
    <cellStyle name="Percent 6 4 3 2" xfId="44750"/>
    <cellStyle name="Percent 6 4 3 2 2" xfId="44751"/>
    <cellStyle name="Percent 6 4 3 2 2 2" xfId="44752"/>
    <cellStyle name="Percent 6 4 3 2 2 2 2" xfId="44753"/>
    <cellStyle name="Percent 6 4 3 2 2 2 3" xfId="44754"/>
    <cellStyle name="Percent 6 4 3 2 2 2 4" xfId="44755"/>
    <cellStyle name="Percent 6 4 3 2 2 3" xfId="44756"/>
    <cellStyle name="Percent 6 4 3 2 2 3 2" xfId="44757"/>
    <cellStyle name="Percent 6 4 3 2 2 3 3" xfId="44758"/>
    <cellStyle name="Percent 6 4 3 2 2 3 4" xfId="44759"/>
    <cellStyle name="Percent 6 4 3 2 2 4" xfId="44760"/>
    <cellStyle name="Percent 6 4 3 2 2 5" xfId="44761"/>
    <cellStyle name="Percent 6 4 3 2 2 6" xfId="44762"/>
    <cellStyle name="Percent 6 4 3 2 3" xfId="44763"/>
    <cellStyle name="Percent 6 4 3 2 3 2" xfId="44764"/>
    <cellStyle name="Percent 6 4 3 2 3 2 2" xfId="44765"/>
    <cellStyle name="Percent 6 4 3 2 3 2 3" xfId="44766"/>
    <cellStyle name="Percent 6 4 3 2 3 2 4" xfId="44767"/>
    <cellStyle name="Percent 6 4 3 2 3 3" xfId="44768"/>
    <cellStyle name="Percent 6 4 3 2 3 3 2" xfId="44769"/>
    <cellStyle name="Percent 6 4 3 2 3 3 3" xfId="44770"/>
    <cellStyle name="Percent 6 4 3 2 3 3 4" xfId="44771"/>
    <cellStyle name="Percent 6 4 3 2 3 4" xfId="44772"/>
    <cellStyle name="Percent 6 4 3 2 3 5" xfId="44773"/>
    <cellStyle name="Percent 6 4 3 2 3 6" xfId="44774"/>
    <cellStyle name="Percent 6 4 3 2 4" xfId="44775"/>
    <cellStyle name="Percent 6 4 3 2 4 2" xfId="44776"/>
    <cellStyle name="Percent 6 4 3 2 4 3" xfId="44777"/>
    <cellStyle name="Percent 6 4 3 2 4 4" xfId="44778"/>
    <cellStyle name="Percent 6 4 3 2 5" xfId="44779"/>
    <cellStyle name="Percent 6 4 3 2 5 2" xfId="44780"/>
    <cellStyle name="Percent 6 4 3 2 5 3" xfId="44781"/>
    <cellStyle name="Percent 6 4 3 2 5 4" xfId="44782"/>
    <cellStyle name="Percent 6 4 3 2 6" xfId="44783"/>
    <cellStyle name="Percent 6 4 3 2 7" xfId="44784"/>
    <cellStyle name="Percent 6 4 3 2 8" xfId="44785"/>
    <cellStyle name="Percent 6 4 3 3" xfId="44786"/>
    <cellStyle name="Percent 6 4 3 3 2" xfId="44787"/>
    <cellStyle name="Percent 6 4 3 3 2 2" xfId="44788"/>
    <cellStyle name="Percent 6 4 3 3 2 2 2" xfId="44789"/>
    <cellStyle name="Percent 6 4 3 3 2 2 3" xfId="44790"/>
    <cellStyle name="Percent 6 4 3 3 2 2 4" xfId="44791"/>
    <cellStyle name="Percent 6 4 3 3 2 3" xfId="44792"/>
    <cellStyle name="Percent 6 4 3 3 2 3 2" xfId="44793"/>
    <cellStyle name="Percent 6 4 3 3 2 3 3" xfId="44794"/>
    <cellStyle name="Percent 6 4 3 3 2 3 4" xfId="44795"/>
    <cellStyle name="Percent 6 4 3 3 2 4" xfId="44796"/>
    <cellStyle name="Percent 6 4 3 3 2 5" xfId="44797"/>
    <cellStyle name="Percent 6 4 3 3 2 6" xfId="44798"/>
    <cellStyle name="Percent 6 4 3 3 3" xfId="44799"/>
    <cellStyle name="Percent 6 4 3 3 3 2" xfId="44800"/>
    <cellStyle name="Percent 6 4 3 3 3 2 2" xfId="44801"/>
    <cellStyle name="Percent 6 4 3 3 3 2 3" xfId="44802"/>
    <cellStyle name="Percent 6 4 3 3 3 2 4" xfId="44803"/>
    <cellStyle name="Percent 6 4 3 3 3 3" xfId="44804"/>
    <cellStyle name="Percent 6 4 3 3 3 3 2" xfId="44805"/>
    <cellStyle name="Percent 6 4 3 3 3 3 3" xfId="44806"/>
    <cellStyle name="Percent 6 4 3 3 3 3 4" xfId="44807"/>
    <cellStyle name="Percent 6 4 3 3 3 4" xfId="44808"/>
    <cellStyle name="Percent 6 4 3 3 3 5" xfId="44809"/>
    <cellStyle name="Percent 6 4 3 3 3 6" xfId="44810"/>
    <cellStyle name="Percent 6 4 3 3 4" xfId="44811"/>
    <cellStyle name="Percent 6 4 3 3 4 2" xfId="44812"/>
    <cellStyle name="Percent 6 4 3 3 4 3" xfId="44813"/>
    <cellStyle name="Percent 6 4 3 3 4 4" xfId="44814"/>
    <cellStyle name="Percent 6 4 3 3 5" xfId="44815"/>
    <cellStyle name="Percent 6 4 3 3 5 2" xfId="44816"/>
    <cellStyle name="Percent 6 4 3 3 5 3" xfId="44817"/>
    <cellStyle name="Percent 6 4 3 3 5 4" xfId="44818"/>
    <cellStyle name="Percent 6 4 3 3 6" xfId="44819"/>
    <cellStyle name="Percent 6 4 3 3 7" xfId="44820"/>
    <cellStyle name="Percent 6 4 3 3 8" xfId="44821"/>
    <cellStyle name="Percent 6 4 3 4" xfId="44822"/>
    <cellStyle name="Percent 6 4 3 4 2" xfId="44823"/>
    <cellStyle name="Percent 6 4 3 4 2 2" xfId="44824"/>
    <cellStyle name="Percent 6 4 3 4 2 3" xfId="44825"/>
    <cellStyle name="Percent 6 4 3 4 2 4" xfId="44826"/>
    <cellStyle name="Percent 6 4 3 4 3" xfId="44827"/>
    <cellStyle name="Percent 6 4 3 4 3 2" xfId="44828"/>
    <cellStyle name="Percent 6 4 3 4 3 3" xfId="44829"/>
    <cellStyle name="Percent 6 4 3 4 3 4" xfId="44830"/>
    <cellStyle name="Percent 6 4 3 4 4" xfId="44831"/>
    <cellStyle name="Percent 6 4 3 4 5" xfId="44832"/>
    <cellStyle name="Percent 6 4 3 4 6" xfId="44833"/>
    <cellStyle name="Percent 6 4 3 5" xfId="44834"/>
    <cellStyle name="Percent 6 4 3 5 2" xfId="44835"/>
    <cellStyle name="Percent 6 4 3 5 2 2" xfId="44836"/>
    <cellStyle name="Percent 6 4 3 5 2 3" xfId="44837"/>
    <cellStyle name="Percent 6 4 3 5 2 4" xfId="44838"/>
    <cellStyle name="Percent 6 4 3 5 3" xfId="44839"/>
    <cellStyle name="Percent 6 4 3 5 3 2" xfId="44840"/>
    <cellStyle name="Percent 6 4 3 5 3 3" xfId="44841"/>
    <cellStyle name="Percent 6 4 3 5 3 4" xfId="44842"/>
    <cellStyle name="Percent 6 4 3 5 4" xfId="44843"/>
    <cellStyle name="Percent 6 4 3 5 5" xfId="44844"/>
    <cellStyle name="Percent 6 4 3 5 6" xfId="44845"/>
    <cellStyle name="Percent 6 4 3 6" xfId="44846"/>
    <cellStyle name="Percent 6 4 3 6 2" xfId="44847"/>
    <cellStyle name="Percent 6 4 3 6 3" xfId="44848"/>
    <cellStyle name="Percent 6 4 3 6 4" xfId="44849"/>
    <cellStyle name="Percent 6 4 3 7" xfId="44850"/>
    <cellStyle name="Percent 6 4 3 7 2" xfId="44851"/>
    <cellStyle name="Percent 6 4 3 7 3" xfId="44852"/>
    <cellStyle name="Percent 6 4 3 7 4" xfId="44853"/>
    <cellStyle name="Percent 6 4 3 8" xfId="44854"/>
    <cellStyle name="Percent 6 4 3 9" xfId="44855"/>
    <cellStyle name="Percent 6 4 4" xfId="44856"/>
    <cellStyle name="Percent 6 4 4 2" xfId="44857"/>
    <cellStyle name="Percent 6 4 4 2 2" xfId="44858"/>
    <cellStyle name="Percent 6 4 4 2 2 2" xfId="44859"/>
    <cellStyle name="Percent 6 4 4 2 2 3" xfId="44860"/>
    <cellStyle name="Percent 6 4 4 2 2 4" xfId="44861"/>
    <cellStyle name="Percent 6 4 4 2 3" xfId="44862"/>
    <cellStyle name="Percent 6 4 4 2 3 2" xfId="44863"/>
    <cellStyle name="Percent 6 4 4 2 3 3" xfId="44864"/>
    <cellStyle name="Percent 6 4 4 2 3 4" xfId="44865"/>
    <cellStyle name="Percent 6 4 4 2 4" xfId="44866"/>
    <cellStyle name="Percent 6 4 4 2 5" xfId="44867"/>
    <cellStyle name="Percent 6 4 4 2 6" xfId="44868"/>
    <cellStyle name="Percent 6 4 4 3" xfId="44869"/>
    <cellStyle name="Percent 6 4 4 3 2" xfId="44870"/>
    <cellStyle name="Percent 6 4 4 3 2 2" xfId="44871"/>
    <cellStyle name="Percent 6 4 4 3 2 3" xfId="44872"/>
    <cellStyle name="Percent 6 4 4 3 2 4" xfId="44873"/>
    <cellStyle name="Percent 6 4 4 3 3" xfId="44874"/>
    <cellStyle name="Percent 6 4 4 3 3 2" xfId="44875"/>
    <cellStyle name="Percent 6 4 4 3 3 3" xfId="44876"/>
    <cellStyle name="Percent 6 4 4 3 3 4" xfId="44877"/>
    <cellStyle name="Percent 6 4 4 3 4" xfId="44878"/>
    <cellStyle name="Percent 6 4 4 3 5" xfId="44879"/>
    <cellStyle name="Percent 6 4 4 3 6" xfId="44880"/>
    <cellStyle name="Percent 6 4 4 4" xfId="44881"/>
    <cellStyle name="Percent 6 4 4 4 2" xfId="44882"/>
    <cellStyle name="Percent 6 4 4 4 3" xfId="44883"/>
    <cellStyle name="Percent 6 4 4 4 4" xfId="44884"/>
    <cellStyle name="Percent 6 4 4 5" xfId="44885"/>
    <cellStyle name="Percent 6 4 4 5 2" xfId="44886"/>
    <cellStyle name="Percent 6 4 4 5 3" xfId="44887"/>
    <cellStyle name="Percent 6 4 4 5 4" xfId="44888"/>
    <cellStyle name="Percent 6 4 4 6" xfId="44889"/>
    <cellStyle name="Percent 6 4 4 7" xfId="44890"/>
    <cellStyle name="Percent 6 4 4 8" xfId="44891"/>
    <cellStyle name="Percent 6 4 5" xfId="44892"/>
    <cellStyle name="Percent 6 4 5 2" xfId="44893"/>
    <cellStyle name="Percent 6 4 5 2 2" xfId="44894"/>
    <cellStyle name="Percent 6 4 5 2 2 2" xfId="44895"/>
    <cellStyle name="Percent 6 4 5 2 2 3" xfId="44896"/>
    <cellStyle name="Percent 6 4 5 2 2 4" xfId="44897"/>
    <cellStyle name="Percent 6 4 5 2 3" xfId="44898"/>
    <cellStyle name="Percent 6 4 5 2 3 2" xfId="44899"/>
    <cellStyle name="Percent 6 4 5 2 3 3" xfId="44900"/>
    <cellStyle name="Percent 6 4 5 2 3 4" xfId="44901"/>
    <cellStyle name="Percent 6 4 5 2 4" xfId="44902"/>
    <cellStyle name="Percent 6 4 5 2 5" xfId="44903"/>
    <cellStyle name="Percent 6 4 5 2 6" xfId="44904"/>
    <cellStyle name="Percent 6 4 5 3" xfId="44905"/>
    <cellStyle name="Percent 6 4 5 3 2" xfId="44906"/>
    <cellStyle name="Percent 6 4 5 3 2 2" xfId="44907"/>
    <cellStyle name="Percent 6 4 5 3 2 3" xfId="44908"/>
    <cellStyle name="Percent 6 4 5 3 2 4" xfId="44909"/>
    <cellStyle name="Percent 6 4 5 3 3" xfId="44910"/>
    <cellStyle name="Percent 6 4 5 3 3 2" xfId="44911"/>
    <cellStyle name="Percent 6 4 5 3 3 3" xfId="44912"/>
    <cellStyle name="Percent 6 4 5 3 3 4" xfId="44913"/>
    <cellStyle name="Percent 6 4 5 3 4" xfId="44914"/>
    <cellStyle name="Percent 6 4 5 3 5" xfId="44915"/>
    <cellStyle name="Percent 6 4 5 3 6" xfId="44916"/>
    <cellStyle name="Percent 6 4 5 4" xfId="44917"/>
    <cellStyle name="Percent 6 4 5 4 2" xfId="44918"/>
    <cellStyle name="Percent 6 4 5 4 3" xfId="44919"/>
    <cellStyle name="Percent 6 4 5 4 4" xfId="44920"/>
    <cellStyle name="Percent 6 4 5 5" xfId="44921"/>
    <cellStyle name="Percent 6 4 5 5 2" xfId="44922"/>
    <cellStyle name="Percent 6 4 5 5 3" xfId="44923"/>
    <cellStyle name="Percent 6 4 5 5 4" xfId="44924"/>
    <cellStyle name="Percent 6 4 5 6" xfId="44925"/>
    <cellStyle name="Percent 6 4 5 7" xfId="44926"/>
    <cellStyle name="Percent 6 4 5 8" xfId="44927"/>
    <cellStyle name="Percent 6 4 6" xfId="44928"/>
    <cellStyle name="Percent 6 4 6 2" xfId="44929"/>
    <cellStyle name="Percent 6 4 6 2 2" xfId="44930"/>
    <cellStyle name="Percent 6 4 6 2 2 2" xfId="44931"/>
    <cellStyle name="Percent 6 4 6 2 2 3" xfId="44932"/>
    <cellStyle name="Percent 6 4 6 2 2 4" xfId="44933"/>
    <cellStyle name="Percent 6 4 6 2 3" xfId="44934"/>
    <cellStyle name="Percent 6 4 6 2 3 2" xfId="44935"/>
    <cellStyle name="Percent 6 4 6 2 3 3" xfId="44936"/>
    <cellStyle name="Percent 6 4 6 2 3 4" xfId="44937"/>
    <cellStyle name="Percent 6 4 6 2 4" xfId="44938"/>
    <cellStyle name="Percent 6 4 6 2 5" xfId="44939"/>
    <cellStyle name="Percent 6 4 6 2 6" xfId="44940"/>
    <cellStyle name="Percent 6 4 6 3" xfId="44941"/>
    <cellStyle name="Percent 6 4 6 3 2" xfId="44942"/>
    <cellStyle name="Percent 6 4 6 3 2 2" xfId="44943"/>
    <cellStyle name="Percent 6 4 6 3 2 3" xfId="44944"/>
    <cellStyle name="Percent 6 4 6 3 2 4" xfId="44945"/>
    <cellStyle name="Percent 6 4 6 3 3" xfId="44946"/>
    <cellStyle name="Percent 6 4 6 3 3 2" xfId="44947"/>
    <cellStyle name="Percent 6 4 6 3 3 3" xfId="44948"/>
    <cellStyle name="Percent 6 4 6 3 3 4" xfId="44949"/>
    <cellStyle name="Percent 6 4 6 3 4" xfId="44950"/>
    <cellStyle name="Percent 6 4 6 3 5" xfId="44951"/>
    <cellStyle name="Percent 6 4 6 3 6" xfId="44952"/>
    <cellStyle name="Percent 6 4 6 4" xfId="44953"/>
    <cellStyle name="Percent 6 4 6 4 2" xfId="44954"/>
    <cellStyle name="Percent 6 4 6 4 3" xfId="44955"/>
    <cellStyle name="Percent 6 4 6 4 4" xfId="44956"/>
    <cellStyle name="Percent 6 4 6 5" xfId="44957"/>
    <cellStyle name="Percent 6 4 6 5 2" xfId="44958"/>
    <cellStyle name="Percent 6 4 6 5 3" xfId="44959"/>
    <cellStyle name="Percent 6 4 6 5 4" xfId="44960"/>
    <cellStyle name="Percent 6 4 6 6" xfId="44961"/>
    <cellStyle name="Percent 6 4 6 7" xfId="44962"/>
    <cellStyle name="Percent 6 4 6 8" xfId="44963"/>
    <cellStyle name="Percent 6 4 7" xfId="44964"/>
    <cellStyle name="Percent 6 4 7 2" xfId="44965"/>
    <cellStyle name="Percent 6 4 7 2 2" xfId="44966"/>
    <cellStyle name="Percent 6 4 7 2 3" xfId="44967"/>
    <cellStyle name="Percent 6 4 7 2 4" xfId="44968"/>
    <cellStyle name="Percent 6 4 7 3" xfId="44969"/>
    <cellStyle name="Percent 6 4 7 3 2" xfId="44970"/>
    <cellStyle name="Percent 6 4 7 3 3" xfId="44971"/>
    <cellStyle name="Percent 6 4 7 3 4" xfId="44972"/>
    <cellStyle name="Percent 6 4 7 4" xfId="44973"/>
    <cellStyle name="Percent 6 4 7 5" xfId="44974"/>
    <cellStyle name="Percent 6 4 7 6" xfId="44975"/>
    <cellStyle name="Percent 6 4 8" xfId="44976"/>
    <cellStyle name="Percent 6 4 8 2" xfId="44977"/>
    <cellStyle name="Percent 6 4 8 2 2" xfId="44978"/>
    <cellStyle name="Percent 6 4 8 2 3" xfId="44979"/>
    <cellStyle name="Percent 6 4 8 2 4" xfId="44980"/>
    <cellStyle name="Percent 6 4 8 3" xfId="44981"/>
    <cellStyle name="Percent 6 4 8 3 2" xfId="44982"/>
    <cellStyle name="Percent 6 4 8 3 3" xfId="44983"/>
    <cellStyle name="Percent 6 4 8 3 4" xfId="44984"/>
    <cellStyle name="Percent 6 4 8 4" xfId="44985"/>
    <cellStyle name="Percent 6 4 8 5" xfId="44986"/>
    <cellStyle name="Percent 6 4 8 6" xfId="44987"/>
    <cellStyle name="Percent 6 4 9" xfId="44988"/>
    <cellStyle name="Percent 6 4 9 2" xfId="44989"/>
    <cellStyle name="Percent 6 4 9 3" xfId="44990"/>
    <cellStyle name="Percent 6 4 9 4" xfId="44991"/>
    <cellStyle name="Percent 6 5" xfId="44992"/>
    <cellStyle name="Percent 6 5 10" xfId="44993"/>
    <cellStyle name="Percent 6 5 11" xfId="44994"/>
    <cellStyle name="Percent 6 5 12" xfId="44995"/>
    <cellStyle name="Percent 6 5 2" xfId="44996"/>
    <cellStyle name="Percent 6 5 2 10" xfId="44997"/>
    <cellStyle name="Percent 6 5 2 2" xfId="44998"/>
    <cellStyle name="Percent 6 5 2 2 2" xfId="44999"/>
    <cellStyle name="Percent 6 5 2 2 2 2" xfId="45000"/>
    <cellStyle name="Percent 6 5 2 2 2 2 2" xfId="45001"/>
    <cellStyle name="Percent 6 5 2 2 2 2 3" xfId="45002"/>
    <cellStyle name="Percent 6 5 2 2 2 2 4" xfId="45003"/>
    <cellStyle name="Percent 6 5 2 2 2 3" xfId="45004"/>
    <cellStyle name="Percent 6 5 2 2 2 3 2" xfId="45005"/>
    <cellStyle name="Percent 6 5 2 2 2 3 3" xfId="45006"/>
    <cellStyle name="Percent 6 5 2 2 2 3 4" xfId="45007"/>
    <cellStyle name="Percent 6 5 2 2 2 4" xfId="45008"/>
    <cellStyle name="Percent 6 5 2 2 2 5" xfId="45009"/>
    <cellStyle name="Percent 6 5 2 2 2 6" xfId="45010"/>
    <cellStyle name="Percent 6 5 2 2 3" xfId="45011"/>
    <cellStyle name="Percent 6 5 2 2 3 2" xfId="45012"/>
    <cellStyle name="Percent 6 5 2 2 3 2 2" xfId="45013"/>
    <cellStyle name="Percent 6 5 2 2 3 2 3" xfId="45014"/>
    <cellStyle name="Percent 6 5 2 2 3 2 4" xfId="45015"/>
    <cellStyle name="Percent 6 5 2 2 3 3" xfId="45016"/>
    <cellStyle name="Percent 6 5 2 2 3 3 2" xfId="45017"/>
    <cellStyle name="Percent 6 5 2 2 3 3 3" xfId="45018"/>
    <cellStyle name="Percent 6 5 2 2 3 3 4" xfId="45019"/>
    <cellStyle name="Percent 6 5 2 2 3 4" xfId="45020"/>
    <cellStyle name="Percent 6 5 2 2 3 5" xfId="45021"/>
    <cellStyle name="Percent 6 5 2 2 3 6" xfId="45022"/>
    <cellStyle name="Percent 6 5 2 2 4" xfId="45023"/>
    <cellStyle name="Percent 6 5 2 2 4 2" xfId="45024"/>
    <cellStyle name="Percent 6 5 2 2 4 3" xfId="45025"/>
    <cellStyle name="Percent 6 5 2 2 4 4" xfId="45026"/>
    <cellStyle name="Percent 6 5 2 2 5" xfId="45027"/>
    <cellStyle name="Percent 6 5 2 2 5 2" xfId="45028"/>
    <cellStyle name="Percent 6 5 2 2 5 3" xfId="45029"/>
    <cellStyle name="Percent 6 5 2 2 5 4" xfId="45030"/>
    <cellStyle name="Percent 6 5 2 2 6" xfId="45031"/>
    <cellStyle name="Percent 6 5 2 2 7" xfId="45032"/>
    <cellStyle name="Percent 6 5 2 2 8" xfId="45033"/>
    <cellStyle name="Percent 6 5 2 3" xfId="45034"/>
    <cellStyle name="Percent 6 5 2 3 2" xfId="45035"/>
    <cellStyle name="Percent 6 5 2 3 2 2" xfId="45036"/>
    <cellStyle name="Percent 6 5 2 3 2 2 2" xfId="45037"/>
    <cellStyle name="Percent 6 5 2 3 2 2 3" xfId="45038"/>
    <cellStyle name="Percent 6 5 2 3 2 2 4" xfId="45039"/>
    <cellStyle name="Percent 6 5 2 3 2 3" xfId="45040"/>
    <cellStyle name="Percent 6 5 2 3 2 3 2" xfId="45041"/>
    <cellStyle name="Percent 6 5 2 3 2 3 3" xfId="45042"/>
    <cellStyle name="Percent 6 5 2 3 2 3 4" xfId="45043"/>
    <cellStyle name="Percent 6 5 2 3 2 4" xfId="45044"/>
    <cellStyle name="Percent 6 5 2 3 2 5" xfId="45045"/>
    <cellStyle name="Percent 6 5 2 3 2 6" xfId="45046"/>
    <cellStyle name="Percent 6 5 2 3 3" xfId="45047"/>
    <cellStyle name="Percent 6 5 2 3 3 2" xfId="45048"/>
    <cellStyle name="Percent 6 5 2 3 3 2 2" xfId="45049"/>
    <cellStyle name="Percent 6 5 2 3 3 2 3" xfId="45050"/>
    <cellStyle name="Percent 6 5 2 3 3 2 4" xfId="45051"/>
    <cellStyle name="Percent 6 5 2 3 3 3" xfId="45052"/>
    <cellStyle name="Percent 6 5 2 3 3 3 2" xfId="45053"/>
    <cellStyle name="Percent 6 5 2 3 3 3 3" xfId="45054"/>
    <cellStyle name="Percent 6 5 2 3 3 3 4" xfId="45055"/>
    <cellStyle name="Percent 6 5 2 3 3 4" xfId="45056"/>
    <cellStyle name="Percent 6 5 2 3 3 5" xfId="45057"/>
    <cellStyle name="Percent 6 5 2 3 3 6" xfId="45058"/>
    <cellStyle name="Percent 6 5 2 3 4" xfId="45059"/>
    <cellStyle name="Percent 6 5 2 3 4 2" xfId="45060"/>
    <cellStyle name="Percent 6 5 2 3 4 3" xfId="45061"/>
    <cellStyle name="Percent 6 5 2 3 4 4" xfId="45062"/>
    <cellStyle name="Percent 6 5 2 3 5" xfId="45063"/>
    <cellStyle name="Percent 6 5 2 3 5 2" xfId="45064"/>
    <cellStyle name="Percent 6 5 2 3 5 3" xfId="45065"/>
    <cellStyle name="Percent 6 5 2 3 5 4" xfId="45066"/>
    <cellStyle name="Percent 6 5 2 3 6" xfId="45067"/>
    <cellStyle name="Percent 6 5 2 3 7" xfId="45068"/>
    <cellStyle name="Percent 6 5 2 3 8" xfId="45069"/>
    <cellStyle name="Percent 6 5 2 4" xfId="45070"/>
    <cellStyle name="Percent 6 5 2 4 2" xfId="45071"/>
    <cellStyle name="Percent 6 5 2 4 2 2" xfId="45072"/>
    <cellStyle name="Percent 6 5 2 4 2 3" xfId="45073"/>
    <cellStyle name="Percent 6 5 2 4 2 4" xfId="45074"/>
    <cellStyle name="Percent 6 5 2 4 3" xfId="45075"/>
    <cellStyle name="Percent 6 5 2 4 3 2" xfId="45076"/>
    <cellStyle name="Percent 6 5 2 4 3 3" xfId="45077"/>
    <cellStyle name="Percent 6 5 2 4 3 4" xfId="45078"/>
    <cellStyle name="Percent 6 5 2 4 4" xfId="45079"/>
    <cellStyle name="Percent 6 5 2 4 5" xfId="45080"/>
    <cellStyle name="Percent 6 5 2 4 6" xfId="45081"/>
    <cellStyle name="Percent 6 5 2 5" xfId="45082"/>
    <cellStyle name="Percent 6 5 2 5 2" xfId="45083"/>
    <cellStyle name="Percent 6 5 2 5 2 2" xfId="45084"/>
    <cellStyle name="Percent 6 5 2 5 2 3" xfId="45085"/>
    <cellStyle name="Percent 6 5 2 5 2 4" xfId="45086"/>
    <cellStyle name="Percent 6 5 2 5 3" xfId="45087"/>
    <cellStyle name="Percent 6 5 2 5 3 2" xfId="45088"/>
    <cellStyle name="Percent 6 5 2 5 3 3" xfId="45089"/>
    <cellStyle name="Percent 6 5 2 5 3 4" xfId="45090"/>
    <cellStyle name="Percent 6 5 2 5 4" xfId="45091"/>
    <cellStyle name="Percent 6 5 2 5 5" xfId="45092"/>
    <cellStyle name="Percent 6 5 2 5 6" xfId="45093"/>
    <cellStyle name="Percent 6 5 2 6" xfId="45094"/>
    <cellStyle name="Percent 6 5 2 6 2" xfId="45095"/>
    <cellStyle name="Percent 6 5 2 6 3" xfId="45096"/>
    <cellStyle name="Percent 6 5 2 6 4" xfId="45097"/>
    <cellStyle name="Percent 6 5 2 7" xfId="45098"/>
    <cellStyle name="Percent 6 5 2 7 2" xfId="45099"/>
    <cellStyle name="Percent 6 5 2 7 3" xfId="45100"/>
    <cellStyle name="Percent 6 5 2 7 4" xfId="45101"/>
    <cellStyle name="Percent 6 5 2 8" xfId="45102"/>
    <cellStyle name="Percent 6 5 2 9" xfId="45103"/>
    <cellStyle name="Percent 6 5 3" xfId="45104"/>
    <cellStyle name="Percent 6 5 3 2" xfId="45105"/>
    <cellStyle name="Percent 6 5 3 2 2" xfId="45106"/>
    <cellStyle name="Percent 6 5 3 2 2 2" xfId="45107"/>
    <cellStyle name="Percent 6 5 3 2 2 3" xfId="45108"/>
    <cellStyle name="Percent 6 5 3 2 2 4" xfId="45109"/>
    <cellStyle name="Percent 6 5 3 2 3" xfId="45110"/>
    <cellStyle name="Percent 6 5 3 2 3 2" xfId="45111"/>
    <cellStyle name="Percent 6 5 3 2 3 3" xfId="45112"/>
    <cellStyle name="Percent 6 5 3 2 3 4" xfId="45113"/>
    <cellStyle name="Percent 6 5 3 2 4" xfId="45114"/>
    <cellStyle name="Percent 6 5 3 2 5" xfId="45115"/>
    <cellStyle name="Percent 6 5 3 2 6" xfId="45116"/>
    <cellStyle name="Percent 6 5 3 3" xfId="45117"/>
    <cellStyle name="Percent 6 5 3 3 2" xfId="45118"/>
    <cellStyle name="Percent 6 5 3 3 2 2" xfId="45119"/>
    <cellStyle name="Percent 6 5 3 3 2 3" xfId="45120"/>
    <cellStyle name="Percent 6 5 3 3 2 4" xfId="45121"/>
    <cellStyle name="Percent 6 5 3 3 3" xfId="45122"/>
    <cellStyle name="Percent 6 5 3 3 3 2" xfId="45123"/>
    <cellStyle name="Percent 6 5 3 3 3 3" xfId="45124"/>
    <cellStyle name="Percent 6 5 3 3 3 4" xfId="45125"/>
    <cellStyle name="Percent 6 5 3 3 4" xfId="45126"/>
    <cellStyle name="Percent 6 5 3 3 5" xfId="45127"/>
    <cellStyle name="Percent 6 5 3 3 6" xfId="45128"/>
    <cellStyle name="Percent 6 5 3 4" xfId="45129"/>
    <cellStyle name="Percent 6 5 3 4 2" xfId="45130"/>
    <cellStyle name="Percent 6 5 3 4 3" xfId="45131"/>
    <cellStyle name="Percent 6 5 3 4 4" xfId="45132"/>
    <cellStyle name="Percent 6 5 3 5" xfId="45133"/>
    <cellStyle name="Percent 6 5 3 5 2" xfId="45134"/>
    <cellStyle name="Percent 6 5 3 5 3" xfId="45135"/>
    <cellStyle name="Percent 6 5 3 5 4" xfId="45136"/>
    <cellStyle name="Percent 6 5 3 6" xfId="45137"/>
    <cellStyle name="Percent 6 5 3 7" xfId="45138"/>
    <cellStyle name="Percent 6 5 3 8" xfId="45139"/>
    <cellStyle name="Percent 6 5 4" xfId="45140"/>
    <cellStyle name="Percent 6 5 4 2" xfId="45141"/>
    <cellStyle name="Percent 6 5 4 2 2" xfId="45142"/>
    <cellStyle name="Percent 6 5 4 2 2 2" xfId="45143"/>
    <cellStyle name="Percent 6 5 4 2 2 3" xfId="45144"/>
    <cellStyle name="Percent 6 5 4 2 2 4" xfId="45145"/>
    <cellStyle name="Percent 6 5 4 2 3" xfId="45146"/>
    <cellStyle name="Percent 6 5 4 2 3 2" xfId="45147"/>
    <cellStyle name="Percent 6 5 4 2 3 3" xfId="45148"/>
    <cellStyle name="Percent 6 5 4 2 3 4" xfId="45149"/>
    <cellStyle name="Percent 6 5 4 2 4" xfId="45150"/>
    <cellStyle name="Percent 6 5 4 2 5" xfId="45151"/>
    <cellStyle name="Percent 6 5 4 2 6" xfId="45152"/>
    <cellStyle name="Percent 6 5 4 3" xfId="45153"/>
    <cellStyle name="Percent 6 5 4 3 2" xfId="45154"/>
    <cellStyle name="Percent 6 5 4 3 2 2" xfId="45155"/>
    <cellStyle name="Percent 6 5 4 3 2 3" xfId="45156"/>
    <cellStyle name="Percent 6 5 4 3 2 4" xfId="45157"/>
    <cellStyle name="Percent 6 5 4 3 3" xfId="45158"/>
    <cellStyle name="Percent 6 5 4 3 3 2" xfId="45159"/>
    <cellStyle name="Percent 6 5 4 3 3 3" xfId="45160"/>
    <cellStyle name="Percent 6 5 4 3 3 4" xfId="45161"/>
    <cellStyle name="Percent 6 5 4 3 4" xfId="45162"/>
    <cellStyle name="Percent 6 5 4 3 5" xfId="45163"/>
    <cellStyle name="Percent 6 5 4 3 6" xfId="45164"/>
    <cellStyle name="Percent 6 5 4 4" xfId="45165"/>
    <cellStyle name="Percent 6 5 4 4 2" xfId="45166"/>
    <cellStyle name="Percent 6 5 4 4 3" xfId="45167"/>
    <cellStyle name="Percent 6 5 4 4 4" xfId="45168"/>
    <cellStyle name="Percent 6 5 4 5" xfId="45169"/>
    <cellStyle name="Percent 6 5 4 5 2" xfId="45170"/>
    <cellStyle name="Percent 6 5 4 5 3" xfId="45171"/>
    <cellStyle name="Percent 6 5 4 5 4" xfId="45172"/>
    <cellStyle name="Percent 6 5 4 6" xfId="45173"/>
    <cellStyle name="Percent 6 5 4 7" xfId="45174"/>
    <cellStyle name="Percent 6 5 4 8" xfId="45175"/>
    <cellStyle name="Percent 6 5 5" xfId="45176"/>
    <cellStyle name="Percent 6 5 5 2" xfId="45177"/>
    <cellStyle name="Percent 6 5 5 2 2" xfId="45178"/>
    <cellStyle name="Percent 6 5 5 2 2 2" xfId="45179"/>
    <cellStyle name="Percent 6 5 5 2 2 3" xfId="45180"/>
    <cellStyle name="Percent 6 5 5 2 2 4" xfId="45181"/>
    <cellStyle name="Percent 6 5 5 2 3" xfId="45182"/>
    <cellStyle name="Percent 6 5 5 2 3 2" xfId="45183"/>
    <cellStyle name="Percent 6 5 5 2 3 3" xfId="45184"/>
    <cellStyle name="Percent 6 5 5 2 3 4" xfId="45185"/>
    <cellStyle name="Percent 6 5 5 2 4" xfId="45186"/>
    <cellStyle name="Percent 6 5 5 2 5" xfId="45187"/>
    <cellStyle name="Percent 6 5 5 2 6" xfId="45188"/>
    <cellStyle name="Percent 6 5 5 3" xfId="45189"/>
    <cellStyle name="Percent 6 5 5 3 2" xfId="45190"/>
    <cellStyle name="Percent 6 5 5 3 2 2" xfId="45191"/>
    <cellStyle name="Percent 6 5 5 3 2 3" xfId="45192"/>
    <cellStyle name="Percent 6 5 5 3 2 4" xfId="45193"/>
    <cellStyle name="Percent 6 5 5 3 3" xfId="45194"/>
    <cellStyle name="Percent 6 5 5 3 3 2" xfId="45195"/>
    <cellStyle name="Percent 6 5 5 3 3 3" xfId="45196"/>
    <cellStyle name="Percent 6 5 5 3 3 4" xfId="45197"/>
    <cellStyle name="Percent 6 5 5 3 4" xfId="45198"/>
    <cellStyle name="Percent 6 5 5 3 5" xfId="45199"/>
    <cellStyle name="Percent 6 5 5 3 6" xfId="45200"/>
    <cellStyle name="Percent 6 5 5 4" xfId="45201"/>
    <cellStyle name="Percent 6 5 5 4 2" xfId="45202"/>
    <cellStyle name="Percent 6 5 5 4 3" xfId="45203"/>
    <cellStyle name="Percent 6 5 5 4 4" xfId="45204"/>
    <cellStyle name="Percent 6 5 5 5" xfId="45205"/>
    <cellStyle name="Percent 6 5 5 5 2" xfId="45206"/>
    <cellStyle name="Percent 6 5 5 5 3" xfId="45207"/>
    <cellStyle name="Percent 6 5 5 5 4" xfId="45208"/>
    <cellStyle name="Percent 6 5 5 6" xfId="45209"/>
    <cellStyle name="Percent 6 5 5 7" xfId="45210"/>
    <cellStyle name="Percent 6 5 5 8" xfId="45211"/>
    <cellStyle name="Percent 6 5 6" xfId="45212"/>
    <cellStyle name="Percent 6 5 6 2" xfId="45213"/>
    <cellStyle name="Percent 6 5 6 2 2" xfId="45214"/>
    <cellStyle name="Percent 6 5 6 2 3" xfId="45215"/>
    <cellStyle name="Percent 6 5 6 2 4" xfId="45216"/>
    <cellStyle name="Percent 6 5 6 3" xfId="45217"/>
    <cellStyle name="Percent 6 5 6 3 2" xfId="45218"/>
    <cellStyle name="Percent 6 5 6 3 3" xfId="45219"/>
    <cellStyle name="Percent 6 5 6 3 4" xfId="45220"/>
    <cellStyle name="Percent 6 5 6 4" xfId="45221"/>
    <cellStyle name="Percent 6 5 6 5" xfId="45222"/>
    <cellStyle name="Percent 6 5 6 6" xfId="45223"/>
    <cellStyle name="Percent 6 5 7" xfId="45224"/>
    <cellStyle name="Percent 6 5 7 2" xfId="45225"/>
    <cellStyle name="Percent 6 5 7 2 2" xfId="45226"/>
    <cellStyle name="Percent 6 5 7 2 3" xfId="45227"/>
    <cellStyle name="Percent 6 5 7 2 4" xfId="45228"/>
    <cellStyle name="Percent 6 5 7 3" xfId="45229"/>
    <cellStyle name="Percent 6 5 7 3 2" xfId="45230"/>
    <cellStyle name="Percent 6 5 7 3 3" xfId="45231"/>
    <cellStyle name="Percent 6 5 7 3 4" xfId="45232"/>
    <cellStyle name="Percent 6 5 7 4" xfId="45233"/>
    <cellStyle name="Percent 6 5 7 5" xfId="45234"/>
    <cellStyle name="Percent 6 5 7 6" xfId="45235"/>
    <cellStyle name="Percent 6 5 8" xfId="45236"/>
    <cellStyle name="Percent 6 5 8 2" xfId="45237"/>
    <cellStyle name="Percent 6 5 8 3" xfId="45238"/>
    <cellStyle name="Percent 6 5 8 4" xfId="45239"/>
    <cellStyle name="Percent 6 5 9" xfId="45240"/>
    <cellStyle name="Percent 6 5 9 2" xfId="45241"/>
    <cellStyle name="Percent 6 5 9 3" xfId="45242"/>
    <cellStyle name="Percent 6 5 9 4" xfId="45243"/>
    <cellStyle name="Percent 6 6" xfId="45244"/>
    <cellStyle name="Percent 6 6 10" xfId="45245"/>
    <cellStyle name="Percent 6 6 2" xfId="45246"/>
    <cellStyle name="Percent 6 6 2 2" xfId="45247"/>
    <cellStyle name="Percent 6 6 2 2 2" xfId="45248"/>
    <cellStyle name="Percent 6 6 2 2 2 2" xfId="45249"/>
    <cellStyle name="Percent 6 6 2 2 2 3" xfId="45250"/>
    <cellStyle name="Percent 6 6 2 2 2 4" xfId="45251"/>
    <cellStyle name="Percent 6 6 2 2 3" xfId="45252"/>
    <cellStyle name="Percent 6 6 2 2 3 2" xfId="45253"/>
    <cellStyle name="Percent 6 6 2 2 3 3" xfId="45254"/>
    <cellStyle name="Percent 6 6 2 2 3 4" xfId="45255"/>
    <cellStyle name="Percent 6 6 2 2 4" xfId="45256"/>
    <cellStyle name="Percent 6 6 2 2 5" xfId="45257"/>
    <cellStyle name="Percent 6 6 2 2 6" xfId="45258"/>
    <cellStyle name="Percent 6 6 2 3" xfId="45259"/>
    <cellStyle name="Percent 6 6 2 3 2" xfId="45260"/>
    <cellStyle name="Percent 6 6 2 3 2 2" xfId="45261"/>
    <cellStyle name="Percent 6 6 2 3 2 3" xfId="45262"/>
    <cellStyle name="Percent 6 6 2 3 2 4" xfId="45263"/>
    <cellStyle name="Percent 6 6 2 3 3" xfId="45264"/>
    <cellStyle name="Percent 6 6 2 3 3 2" xfId="45265"/>
    <cellStyle name="Percent 6 6 2 3 3 3" xfId="45266"/>
    <cellStyle name="Percent 6 6 2 3 3 4" xfId="45267"/>
    <cellStyle name="Percent 6 6 2 3 4" xfId="45268"/>
    <cellStyle name="Percent 6 6 2 3 5" xfId="45269"/>
    <cellStyle name="Percent 6 6 2 3 6" xfId="45270"/>
    <cellStyle name="Percent 6 6 2 4" xfId="45271"/>
    <cellStyle name="Percent 6 6 2 4 2" xfId="45272"/>
    <cellStyle name="Percent 6 6 2 4 3" xfId="45273"/>
    <cellStyle name="Percent 6 6 2 4 4" xfId="45274"/>
    <cellStyle name="Percent 6 6 2 5" xfId="45275"/>
    <cellStyle name="Percent 6 6 2 5 2" xfId="45276"/>
    <cellStyle name="Percent 6 6 2 5 3" xfId="45277"/>
    <cellStyle name="Percent 6 6 2 5 4" xfId="45278"/>
    <cellStyle name="Percent 6 6 2 6" xfId="45279"/>
    <cellStyle name="Percent 6 6 2 7" xfId="45280"/>
    <cellStyle name="Percent 6 6 2 8" xfId="45281"/>
    <cellStyle name="Percent 6 6 3" xfId="45282"/>
    <cellStyle name="Percent 6 6 3 2" xfId="45283"/>
    <cellStyle name="Percent 6 6 3 2 2" xfId="45284"/>
    <cellStyle name="Percent 6 6 3 2 2 2" xfId="45285"/>
    <cellStyle name="Percent 6 6 3 2 2 3" xfId="45286"/>
    <cellStyle name="Percent 6 6 3 2 2 4" xfId="45287"/>
    <cellStyle name="Percent 6 6 3 2 3" xfId="45288"/>
    <cellStyle name="Percent 6 6 3 2 3 2" xfId="45289"/>
    <cellStyle name="Percent 6 6 3 2 3 3" xfId="45290"/>
    <cellStyle name="Percent 6 6 3 2 3 4" xfId="45291"/>
    <cellStyle name="Percent 6 6 3 2 4" xfId="45292"/>
    <cellStyle name="Percent 6 6 3 2 5" xfId="45293"/>
    <cellStyle name="Percent 6 6 3 2 6" xfId="45294"/>
    <cellStyle name="Percent 6 6 3 3" xfId="45295"/>
    <cellStyle name="Percent 6 6 3 3 2" xfId="45296"/>
    <cellStyle name="Percent 6 6 3 3 2 2" xfId="45297"/>
    <cellStyle name="Percent 6 6 3 3 2 3" xfId="45298"/>
    <cellStyle name="Percent 6 6 3 3 2 4" xfId="45299"/>
    <cellStyle name="Percent 6 6 3 3 3" xfId="45300"/>
    <cellStyle name="Percent 6 6 3 3 3 2" xfId="45301"/>
    <cellStyle name="Percent 6 6 3 3 3 3" xfId="45302"/>
    <cellStyle name="Percent 6 6 3 3 3 4" xfId="45303"/>
    <cellStyle name="Percent 6 6 3 3 4" xfId="45304"/>
    <cellStyle name="Percent 6 6 3 3 5" xfId="45305"/>
    <cellStyle name="Percent 6 6 3 3 6" xfId="45306"/>
    <cellStyle name="Percent 6 6 3 4" xfId="45307"/>
    <cellStyle name="Percent 6 6 3 4 2" xfId="45308"/>
    <cellStyle name="Percent 6 6 3 4 3" xfId="45309"/>
    <cellStyle name="Percent 6 6 3 4 4" xfId="45310"/>
    <cellStyle name="Percent 6 6 3 5" xfId="45311"/>
    <cellStyle name="Percent 6 6 3 5 2" xfId="45312"/>
    <cellStyle name="Percent 6 6 3 5 3" xfId="45313"/>
    <cellStyle name="Percent 6 6 3 5 4" xfId="45314"/>
    <cellStyle name="Percent 6 6 3 6" xfId="45315"/>
    <cellStyle name="Percent 6 6 3 7" xfId="45316"/>
    <cellStyle name="Percent 6 6 3 8" xfId="45317"/>
    <cellStyle name="Percent 6 6 4" xfId="45318"/>
    <cellStyle name="Percent 6 6 4 2" xfId="45319"/>
    <cellStyle name="Percent 6 6 4 2 2" xfId="45320"/>
    <cellStyle name="Percent 6 6 4 2 3" xfId="45321"/>
    <cellStyle name="Percent 6 6 4 2 4" xfId="45322"/>
    <cellStyle name="Percent 6 6 4 3" xfId="45323"/>
    <cellStyle name="Percent 6 6 4 3 2" xfId="45324"/>
    <cellStyle name="Percent 6 6 4 3 3" xfId="45325"/>
    <cellStyle name="Percent 6 6 4 3 4" xfId="45326"/>
    <cellStyle name="Percent 6 6 4 4" xfId="45327"/>
    <cellStyle name="Percent 6 6 4 5" xfId="45328"/>
    <cellStyle name="Percent 6 6 4 6" xfId="45329"/>
    <cellStyle name="Percent 6 6 5" xfId="45330"/>
    <cellStyle name="Percent 6 6 5 2" xfId="45331"/>
    <cellStyle name="Percent 6 6 5 2 2" xfId="45332"/>
    <cellStyle name="Percent 6 6 5 2 3" xfId="45333"/>
    <cellStyle name="Percent 6 6 5 2 4" xfId="45334"/>
    <cellStyle name="Percent 6 6 5 3" xfId="45335"/>
    <cellStyle name="Percent 6 6 5 3 2" xfId="45336"/>
    <cellStyle name="Percent 6 6 5 3 3" xfId="45337"/>
    <cellStyle name="Percent 6 6 5 3 4" xfId="45338"/>
    <cellStyle name="Percent 6 6 5 4" xfId="45339"/>
    <cellStyle name="Percent 6 6 5 5" xfId="45340"/>
    <cellStyle name="Percent 6 6 5 6" xfId="45341"/>
    <cellStyle name="Percent 6 6 6" xfId="45342"/>
    <cellStyle name="Percent 6 6 6 2" xfId="45343"/>
    <cellStyle name="Percent 6 6 6 3" xfId="45344"/>
    <cellStyle name="Percent 6 6 6 4" xfId="45345"/>
    <cellStyle name="Percent 6 6 7" xfId="45346"/>
    <cellStyle name="Percent 6 6 7 2" xfId="45347"/>
    <cellStyle name="Percent 6 6 7 3" xfId="45348"/>
    <cellStyle name="Percent 6 6 7 4" xfId="45349"/>
    <cellStyle name="Percent 6 6 8" xfId="45350"/>
    <cellStyle name="Percent 6 6 9" xfId="45351"/>
    <cellStyle name="Percent 6 7" xfId="45352"/>
    <cellStyle name="Percent 6 7 2" xfId="45353"/>
    <cellStyle name="Percent 6 7 2 2" xfId="45354"/>
    <cellStyle name="Percent 6 7 2 2 2" xfId="45355"/>
    <cellStyle name="Percent 6 7 2 2 3" xfId="45356"/>
    <cellStyle name="Percent 6 7 2 2 4" xfId="45357"/>
    <cellStyle name="Percent 6 7 2 3" xfId="45358"/>
    <cellStyle name="Percent 6 7 2 3 2" xfId="45359"/>
    <cellStyle name="Percent 6 7 2 3 3" xfId="45360"/>
    <cellStyle name="Percent 6 7 2 3 4" xfId="45361"/>
    <cellStyle name="Percent 6 7 2 4" xfId="45362"/>
    <cellStyle name="Percent 6 7 2 5" xfId="45363"/>
    <cellStyle name="Percent 6 7 2 6" xfId="45364"/>
    <cellStyle name="Percent 6 7 3" xfId="45365"/>
    <cellStyle name="Percent 6 7 3 2" xfId="45366"/>
    <cellStyle name="Percent 6 7 3 2 2" xfId="45367"/>
    <cellStyle name="Percent 6 7 3 2 3" xfId="45368"/>
    <cellStyle name="Percent 6 7 3 2 4" xfId="45369"/>
    <cellStyle name="Percent 6 7 3 3" xfId="45370"/>
    <cellStyle name="Percent 6 7 3 3 2" xfId="45371"/>
    <cellStyle name="Percent 6 7 3 3 3" xfId="45372"/>
    <cellStyle name="Percent 6 7 3 3 4" xfId="45373"/>
    <cellStyle name="Percent 6 7 3 4" xfId="45374"/>
    <cellStyle name="Percent 6 7 3 5" xfId="45375"/>
    <cellStyle name="Percent 6 7 3 6" xfId="45376"/>
    <cellStyle name="Percent 6 7 4" xfId="45377"/>
    <cellStyle name="Percent 6 7 4 2" xfId="45378"/>
    <cellStyle name="Percent 6 7 4 3" xfId="45379"/>
    <cellStyle name="Percent 6 7 4 4" xfId="45380"/>
    <cellStyle name="Percent 6 7 5" xfId="45381"/>
    <cellStyle name="Percent 6 7 5 2" xfId="45382"/>
    <cellStyle name="Percent 6 7 5 3" xfId="45383"/>
    <cellStyle name="Percent 6 7 5 4" xfId="45384"/>
    <cellStyle name="Percent 6 7 6" xfId="45385"/>
    <cellStyle name="Percent 6 7 7" xfId="45386"/>
    <cellStyle name="Percent 6 7 8" xfId="45387"/>
    <cellStyle name="Percent 6 8" xfId="45388"/>
    <cellStyle name="Percent 6 8 2" xfId="45389"/>
    <cellStyle name="Percent 6 8 2 2" xfId="45390"/>
    <cellStyle name="Percent 6 8 2 2 2" xfId="45391"/>
    <cellStyle name="Percent 6 8 2 2 3" xfId="45392"/>
    <cellStyle name="Percent 6 8 2 2 4" xfId="45393"/>
    <cellStyle name="Percent 6 8 2 3" xfId="45394"/>
    <cellStyle name="Percent 6 8 2 3 2" xfId="45395"/>
    <cellStyle name="Percent 6 8 2 3 3" xfId="45396"/>
    <cellStyle name="Percent 6 8 2 3 4" xfId="45397"/>
    <cellStyle name="Percent 6 8 2 4" xfId="45398"/>
    <cellStyle name="Percent 6 8 2 5" xfId="45399"/>
    <cellStyle name="Percent 6 8 2 6" xfId="45400"/>
    <cellStyle name="Percent 6 8 3" xfId="45401"/>
    <cellStyle name="Percent 6 8 3 2" xfId="45402"/>
    <cellStyle name="Percent 6 8 3 2 2" xfId="45403"/>
    <cellStyle name="Percent 6 8 3 2 3" xfId="45404"/>
    <cellStyle name="Percent 6 8 3 2 4" xfId="45405"/>
    <cellStyle name="Percent 6 8 3 3" xfId="45406"/>
    <cellStyle name="Percent 6 8 3 3 2" xfId="45407"/>
    <cellStyle name="Percent 6 8 3 3 3" xfId="45408"/>
    <cellStyle name="Percent 6 8 3 3 4" xfId="45409"/>
    <cellStyle name="Percent 6 8 3 4" xfId="45410"/>
    <cellStyle name="Percent 6 8 3 5" xfId="45411"/>
    <cellStyle name="Percent 6 8 3 6" xfId="45412"/>
    <cellStyle name="Percent 6 8 4" xfId="45413"/>
    <cellStyle name="Percent 6 8 4 2" xfId="45414"/>
    <cellStyle name="Percent 6 8 4 3" xfId="45415"/>
    <cellStyle name="Percent 6 8 4 4" xfId="45416"/>
    <cellStyle name="Percent 6 8 5" xfId="45417"/>
    <cellStyle name="Percent 6 8 5 2" xfId="45418"/>
    <cellStyle name="Percent 6 8 5 3" xfId="45419"/>
    <cellStyle name="Percent 6 8 5 4" xfId="45420"/>
    <cellStyle name="Percent 6 8 6" xfId="45421"/>
    <cellStyle name="Percent 6 8 7" xfId="45422"/>
    <cellStyle name="Percent 6 8 8" xfId="45423"/>
    <cellStyle name="Percent 6 9" xfId="45424"/>
    <cellStyle name="Percent 6 9 2" xfId="45425"/>
    <cellStyle name="Percent 6 9 2 2" xfId="45426"/>
    <cellStyle name="Percent 6 9 2 2 2" xfId="45427"/>
    <cellStyle name="Percent 6 9 2 2 3" xfId="45428"/>
    <cellStyle name="Percent 6 9 2 2 4" xfId="45429"/>
    <cellStyle name="Percent 6 9 2 3" xfId="45430"/>
    <cellStyle name="Percent 6 9 2 3 2" xfId="45431"/>
    <cellStyle name="Percent 6 9 2 3 3" xfId="45432"/>
    <cellStyle name="Percent 6 9 2 3 4" xfId="45433"/>
    <cellStyle name="Percent 6 9 2 4" xfId="45434"/>
    <cellStyle name="Percent 6 9 2 5" xfId="45435"/>
    <cellStyle name="Percent 6 9 2 6" xfId="45436"/>
    <cellStyle name="Percent 6 9 3" xfId="45437"/>
    <cellStyle name="Percent 6 9 3 2" xfId="45438"/>
    <cellStyle name="Percent 6 9 3 2 2" xfId="45439"/>
    <cellStyle name="Percent 6 9 3 2 3" xfId="45440"/>
    <cellStyle name="Percent 6 9 3 2 4" xfId="45441"/>
    <cellStyle name="Percent 6 9 3 3" xfId="45442"/>
    <cellStyle name="Percent 6 9 3 3 2" xfId="45443"/>
    <cellStyle name="Percent 6 9 3 3 3" xfId="45444"/>
    <cellStyle name="Percent 6 9 3 3 4" xfId="45445"/>
    <cellStyle name="Percent 6 9 3 4" xfId="45446"/>
    <cellStyle name="Percent 6 9 3 5" xfId="45447"/>
    <cellStyle name="Percent 6 9 3 6" xfId="45448"/>
    <cellStyle name="Percent 6 9 4" xfId="45449"/>
    <cellStyle name="Percent 6 9 4 2" xfId="45450"/>
    <cellStyle name="Percent 6 9 4 3" xfId="45451"/>
    <cellStyle name="Percent 6 9 4 4" xfId="45452"/>
    <cellStyle name="Percent 6 9 5" xfId="45453"/>
    <cellStyle name="Percent 6 9 5 2" xfId="45454"/>
    <cellStyle name="Percent 6 9 5 3" xfId="45455"/>
    <cellStyle name="Percent 6 9 5 4" xfId="45456"/>
    <cellStyle name="Percent 6 9 6" xfId="45457"/>
    <cellStyle name="Percent 6 9 7" xfId="45458"/>
    <cellStyle name="Percent 6 9 8" xfId="45459"/>
    <cellStyle name="Percent 60" xfId="45460"/>
    <cellStyle name="Percent 60 2" xfId="45461"/>
    <cellStyle name="Percent 61" xfId="45462"/>
    <cellStyle name="Percent 62" xfId="45463"/>
    <cellStyle name="Percent 7" xfId="45464"/>
    <cellStyle name="Percent 7 10" xfId="45465"/>
    <cellStyle name="Percent 7 10 2" xfId="45466"/>
    <cellStyle name="Percent 7 10 2 2" xfId="45467"/>
    <cellStyle name="Percent 7 10 2 3" xfId="45468"/>
    <cellStyle name="Percent 7 10 2 4" xfId="45469"/>
    <cellStyle name="Percent 7 10 3" xfId="45470"/>
    <cellStyle name="Percent 7 10 3 2" xfId="45471"/>
    <cellStyle name="Percent 7 10 3 3" xfId="45472"/>
    <cellStyle name="Percent 7 10 3 4" xfId="45473"/>
    <cellStyle name="Percent 7 10 4" xfId="45474"/>
    <cellStyle name="Percent 7 10 5" xfId="45475"/>
    <cellStyle name="Percent 7 10 6" xfId="45476"/>
    <cellStyle name="Percent 7 11" xfId="45477"/>
    <cellStyle name="Percent 7 11 2" xfId="45478"/>
    <cellStyle name="Percent 7 11 3" xfId="45479"/>
    <cellStyle name="Percent 7 11 4" xfId="45480"/>
    <cellStyle name="Percent 7 12" xfId="45481"/>
    <cellStyle name="Percent 7 12 2" xfId="45482"/>
    <cellStyle name="Percent 7 12 3" xfId="45483"/>
    <cellStyle name="Percent 7 12 4" xfId="45484"/>
    <cellStyle name="Percent 7 13" xfId="45485"/>
    <cellStyle name="Percent 7 13 2" xfId="45486"/>
    <cellStyle name="Percent 7 13 3" xfId="45487"/>
    <cellStyle name="Percent 7 13 4" xfId="45488"/>
    <cellStyle name="Percent 7 13 5" xfId="45489"/>
    <cellStyle name="Percent 7 14" xfId="45490"/>
    <cellStyle name="Percent 7 15" xfId="45491"/>
    <cellStyle name="Percent 7 16" xfId="45492"/>
    <cellStyle name="Percent 7 17" xfId="45493"/>
    <cellStyle name="Percent 7 18" xfId="45494"/>
    <cellStyle name="Percent 7 2" xfId="45495"/>
    <cellStyle name="Percent 7 2 10" xfId="45496"/>
    <cellStyle name="Percent 7 2 10 2" xfId="45497"/>
    <cellStyle name="Percent 7 2 10 3" xfId="45498"/>
    <cellStyle name="Percent 7 2 10 4" xfId="45499"/>
    <cellStyle name="Percent 7 2 11" xfId="45500"/>
    <cellStyle name="Percent 7 2 11 2" xfId="45501"/>
    <cellStyle name="Percent 7 2 11 3" xfId="45502"/>
    <cellStyle name="Percent 7 2 11 4" xfId="45503"/>
    <cellStyle name="Percent 7 2 12" xfId="45504"/>
    <cellStyle name="Percent 7 2 12 2" xfId="45505"/>
    <cellStyle name="Percent 7 2 12 3" xfId="45506"/>
    <cellStyle name="Percent 7 2 12 4" xfId="45507"/>
    <cellStyle name="Percent 7 2 12 5" xfId="45508"/>
    <cellStyle name="Percent 7 2 13" xfId="45509"/>
    <cellStyle name="Percent 7 2 14" xfId="45510"/>
    <cellStyle name="Percent 7 2 15" xfId="45511"/>
    <cellStyle name="Percent 7 2 16" xfId="45512"/>
    <cellStyle name="Percent 7 2 17" xfId="45513"/>
    <cellStyle name="Percent 7 2 2" xfId="45514"/>
    <cellStyle name="Percent 7 2 2 10" xfId="45515"/>
    <cellStyle name="Percent 7 2 2 10 2" xfId="45516"/>
    <cellStyle name="Percent 7 2 2 10 3" xfId="45517"/>
    <cellStyle name="Percent 7 2 2 10 4" xfId="45518"/>
    <cellStyle name="Percent 7 2 2 11" xfId="45519"/>
    <cellStyle name="Percent 7 2 2 11 2" xfId="45520"/>
    <cellStyle name="Percent 7 2 2 11 3" xfId="45521"/>
    <cellStyle name="Percent 7 2 2 11 4" xfId="45522"/>
    <cellStyle name="Percent 7 2 2 12" xfId="45523"/>
    <cellStyle name="Percent 7 2 2 13" xfId="45524"/>
    <cellStyle name="Percent 7 2 2 14" xfId="45525"/>
    <cellStyle name="Percent 7 2 2 15" xfId="45526"/>
    <cellStyle name="Percent 7 2 2 16" xfId="45527"/>
    <cellStyle name="Percent 7 2 2 2" xfId="45528"/>
    <cellStyle name="Percent 7 2 2 2 10" xfId="45529"/>
    <cellStyle name="Percent 7 2 2 2 11" xfId="45530"/>
    <cellStyle name="Percent 7 2 2 2 12" xfId="45531"/>
    <cellStyle name="Percent 7 2 2 2 2" xfId="45532"/>
    <cellStyle name="Percent 7 2 2 2 2 10" xfId="45533"/>
    <cellStyle name="Percent 7 2 2 2 2 2" xfId="45534"/>
    <cellStyle name="Percent 7 2 2 2 2 2 2" xfId="45535"/>
    <cellStyle name="Percent 7 2 2 2 2 2 2 2" xfId="45536"/>
    <cellStyle name="Percent 7 2 2 2 2 2 2 2 2" xfId="45537"/>
    <cellStyle name="Percent 7 2 2 2 2 2 2 2 3" xfId="45538"/>
    <cellStyle name="Percent 7 2 2 2 2 2 2 2 4" xfId="45539"/>
    <cellStyle name="Percent 7 2 2 2 2 2 2 3" xfId="45540"/>
    <cellStyle name="Percent 7 2 2 2 2 2 2 3 2" xfId="45541"/>
    <cellStyle name="Percent 7 2 2 2 2 2 2 3 3" xfId="45542"/>
    <cellStyle name="Percent 7 2 2 2 2 2 2 3 4" xfId="45543"/>
    <cellStyle name="Percent 7 2 2 2 2 2 2 4" xfId="45544"/>
    <cellStyle name="Percent 7 2 2 2 2 2 2 5" xfId="45545"/>
    <cellStyle name="Percent 7 2 2 2 2 2 2 6" xfId="45546"/>
    <cellStyle name="Percent 7 2 2 2 2 2 3" xfId="45547"/>
    <cellStyle name="Percent 7 2 2 2 2 2 3 2" xfId="45548"/>
    <cellStyle name="Percent 7 2 2 2 2 2 3 2 2" xfId="45549"/>
    <cellStyle name="Percent 7 2 2 2 2 2 3 2 3" xfId="45550"/>
    <cellStyle name="Percent 7 2 2 2 2 2 3 2 4" xfId="45551"/>
    <cellStyle name="Percent 7 2 2 2 2 2 3 3" xfId="45552"/>
    <cellStyle name="Percent 7 2 2 2 2 2 3 3 2" xfId="45553"/>
    <cellStyle name="Percent 7 2 2 2 2 2 3 3 3" xfId="45554"/>
    <cellStyle name="Percent 7 2 2 2 2 2 3 3 4" xfId="45555"/>
    <cellStyle name="Percent 7 2 2 2 2 2 3 4" xfId="45556"/>
    <cellStyle name="Percent 7 2 2 2 2 2 3 5" xfId="45557"/>
    <cellStyle name="Percent 7 2 2 2 2 2 3 6" xfId="45558"/>
    <cellStyle name="Percent 7 2 2 2 2 2 4" xfId="45559"/>
    <cellStyle name="Percent 7 2 2 2 2 2 4 2" xfId="45560"/>
    <cellStyle name="Percent 7 2 2 2 2 2 4 3" xfId="45561"/>
    <cellStyle name="Percent 7 2 2 2 2 2 4 4" xfId="45562"/>
    <cellStyle name="Percent 7 2 2 2 2 2 5" xfId="45563"/>
    <cellStyle name="Percent 7 2 2 2 2 2 5 2" xfId="45564"/>
    <cellStyle name="Percent 7 2 2 2 2 2 5 3" xfId="45565"/>
    <cellStyle name="Percent 7 2 2 2 2 2 5 4" xfId="45566"/>
    <cellStyle name="Percent 7 2 2 2 2 2 6" xfId="45567"/>
    <cellStyle name="Percent 7 2 2 2 2 2 7" xfId="45568"/>
    <cellStyle name="Percent 7 2 2 2 2 2 8" xfId="45569"/>
    <cellStyle name="Percent 7 2 2 2 2 3" xfId="45570"/>
    <cellStyle name="Percent 7 2 2 2 2 3 2" xfId="45571"/>
    <cellStyle name="Percent 7 2 2 2 2 3 2 2" xfId="45572"/>
    <cellStyle name="Percent 7 2 2 2 2 3 2 2 2" xfId="45573"/>
    <cellStyle name="Percent 7 2 2 2 2 3 2 2 3" xfId="45574"/>
    <cellStyle name="Percent 7 2 2 2 2 3 2 2 4" xfId="45575"/>
    <cellStyle name="Percent 7 2 2 2 2 3 2 3" xfId="45576"/>
    <cellStyle name="Percent 7 2 2 2 2 3 2 3 2" xfId="45577"/>
    <cellStyle name="Percent 7 2 2 2 2 3 2 3 3" xfId="45578"/>
    <cellStyle name="Percent 7 2 2 2 2 3 2 3 4" xfId="45579"/>
    <cellStyle name="Percent 7 2 2 2 2 3 2 4" xfId="45580"/>
    <cellStyle name="Percent 7 2 2 2 2 3 2 5" xfId="45581"/>
    <cellStyle name="Percent 7 2 2 2 2 3 2 6" xfId="45582"/>
    <cellStyle name="Percent 7 2 2 2 2 3 3" xfId="45583"/>
    <cellStyle name="Percent 7 2 2 2 2 3 3 2" xfId="45584"/>
    <cellStyle name="Percent 7 2 2 2 2 3 3 2 2" xfId="45585"/>
    <cellStyle name="Percent 7 2 2 2 2 3 3 2 3" xfId="45586"/>
    <cellStyle name="Percent 7 2 2 2 2 3 3 2 4" xfId="45587"/>
    <cellStyle name="Percent 7 2 2 2 2 3 3 3" xfId="45588"/>
    <cellStyle name="Percent 7 2 2 2 2 3 3 3 2" xfId="45589"/>
    <cellStyle name="Percent 7 2 2 2 2 3 3 3 3" xfId="45590"/>
    <cellStyle name="Percent 7 2 2 2 2 3 3 3 4" xfId="45591"/>
    <cellStyle name="Percent 7 2 2 2 2 3 3 4" xfId="45592"/>
    <cellStyle name="Percent 7 2 2 2 2 3 3 5" xfId="45593"/>
    <cellStyle name="Percent 7 2 2 2 2 3 3 6" xfId="45594"/>
    <cellStyle name="Percent 7 2 2 2 2 3 4" xfId="45595"/>
    <cellStyle name="Percent 7 2 2 2 2 3 4 2" xfId="45596"/>
    <cellStyle name="Percent 7 2 2 2 2 3 4 3" xfId="45597"/>
    <cellStyle name="Percent 7 2 2 2 2 3 4 4" xfId="45598"/>
    <cellStyle name="Percent 7 2 2 2 2 3 5" xfId="45599"/>
    <cellStyle name="Percent 7 2 2 2 2 3 5 2" xfId="45600"/>
    <cellStyle name="Percent 7 2 2 2 2 3 5 3" xfId="45601"/>
    <cellStyle name="Percent 7 2 2 2 2 3 5 4" xfId="45602"/>
    <cellStyle name="Percent 7 2 2 2 2 3 6" xfId="45603"/>
    <cellStyle name="Percent 7 2 2 2 2 3 7" xfId="45604"/>
    <cellStyle name="Percent 7 2 2 2 2 3 8" xfId="45605"/>
    <cellStyle name="Percent 7 2 2 2 2 4" xfId="45606"/>
    <cellStyle name="Percent 7 2 2 2 2 4 2" xfId="45607"/>
    <cellStyle name="Percent 7 2 2 2 2 4 2 2" xfId="45608"/>
    <cellStyle name="Percent 7 2 2 2 2 4 2 3" xfId="45609"/>
    <cellStyle name="Percent 7 2 2 2 2 4 2 4" xfId="45610"/>
    <cellStyle name="Percent 7 2 2 2 2 4 3" xfId="45611"/>
    <cellStyle name="Percent 7 2 2 2 2 4 3 2" xfId="45612"/>
    <cellStyle name="Percent 7 2 2 2 2 4 3 3" xfId="45613"/>
    <cellStyle name="Percent 7 2 2 2 2 4 3 4" xfId="45614"/>
    <cellStyle name="Percent 7 2 2 2 2 4 4" xfId="45615"/>
    <cellStyle name="Percent 7 2 2 2 2 4 5" xfId="45616"/>
    <cellStyle name="Percent 7 2 2 2 2 4 6" xfId="45617"/>
    <cellStyle name="Percent 7 2 2 2 2 5" xfId="45618"/>
    <cellStyle name="Percent 7 2 2 2 2 5 2" xfId="45619"/>
    <cellStyle name="Percent 7 2 2 2 2 5 2 2" xfId="45620"/>
    <cellStyle name="Percent 7 2 2 2 2 5 2 3" xfId="45621"/>
    <cellStyle name="Percent 7 2 2 2 2 5 2 4" xfId="45622"/>
    <cellStyle name="Percent 7 2 2 2 2 5 3" xfId="45623"/>
    <cellStyle name="Percent 7 2 2 2 2 5 3 2" xfId="45624"/>
    <cellStyle name="Percent 7 2 2 2 2 5 3 3" xfId="45625"/>
    <cellStyle name="Percent 7 2 2 2 2 5 3 4" xfId="45626"/>
    <cellStyle name="Percent 7 2 2 2 2 5 4" xfId="45627"/>
    <cellStyle name="Percent 7 2 2 2 2 5 5" xfId="45628"/>
    <cellStyle name="Percent 7 2 2 2 2 5 6" xfId="45629"/>
    <cellStyle name="Percent 7 2 2 2 2 6" xfId="45630"/>
    <cellStyle name="Percent 7 2 2 2 2 6 2" xfId="45631"/>
    <cellStyle name="Percent 7 2 2 2 2 6 3" xfId="45632"/>
    <cellStyle name="Percent 7 2 2 2 2 6 4" xfId="45633"/>
    <cellStyle name="Percent 7 2 2 2 2 7" xfId="45634"/>
    <cellStyle name="Percent 7 2 2 2 2 7 2" xfId="45635"/>
    <cellStyle name="Percent 7 2 2 2 2 7 3" xfId="45636"/>
    <cellStyle name="Percent 7 2 2 2 2 7 4" xfId="45637"/>
    <cellStyle name="Percent 7 2 2 2 2 8" xfId="45638"/>
    <cellStyle name="Percent 7 2 2 2 2 9" xfId="45639"/>
    <cellStyle name="Percent 7 2 2 2 3" xfId="45640"/>
    <cellStyle name="Percent 7 2 2 2 3 2" xfId="45641"/>
    <cellStyle name="Percent 7 2 2 2 3 2 2" xfId="45642"/>
    <cellStyle name="Percent 7 2 2 2 3 2 2 2" xfId="45643"/>
    <cellStyle name="Percent 7 2 2 2 3 2 2 3" xfId="45644"/>
    <cellStyle name="Percent 7 2 2 2 3 2 2 4" xfId="45645"/>
    <cellStyle name="Percent 7 2 2 2 3 2 3" xfId="45646"/>
    <cellStyle name="Percent 7 2 2 2 3 2 3 2" xfId="45647"/>
    <cellStyle name="Percent 7 2 2 2 3 2 3 3" xfId="45648"/>
    <cellStyle name="Percent 7 2 2 2 3 2 3 4" xfId="45649"/>
    <cellStyle name="Percent 7 2 2 2 3 2 4" xfId="45650"/>
    <cellStyle name="Percent 7 2 2 2 3 2 5" xfId="45651"/>
    <cellStyle name="Percent 7 2 2 2 3 2 6" xfId="45652"/>
    <cellStyle name="Percent 7 2 2 2 3 3" xfId="45653"/>
    <cellStyle name="Percent 7 2 2 2 3 3 2" xfId="45654"/>
    <cellStyle name="Percent 7 2 2 2 3 3 2 2" xfId="45655"/>
    <cellStyle name="Percent 7 2 2 2 3 3 2 3" xfId="45656"/>
    <cellStyle name="Percent 7 2 2 2 3 3 2 4" xfId="45657"/>
    <cellStyle name="Percent 7 2 2 2 3 3 3" xfId="45658"/>
    <cellStyle name="Percent 7 2 2 2 3 3 3 2" xfId="45659"/>
    <cellStyle name="Percent 7 2 2 2 3 3 3 3" xfId="45660"/>
    <cellStyle name="Percent 7 2 2 2 3 3 3 4" xfId="45661"/>
    <cellStyle name="Percent 7 2 2 2 3 3 4" xfId="45662"/>
    <cellStyle name="Percent 7 2 2 2 3 3 5" xfId="45663"/>
    <cellStyle name="Percent 7 2 2 2 3 3 6" xfId="45664"/>
    <cellStyle name="Percent 7 2 2 2 3 4" xfId="45665"/>
    <cellStyle name="Percent 7 2 2 2 3 4 2" xfId="45666"/>
    <cellStyle name="Percent 7 2 2 2 3 4 3" xfId="45667"/>
    <cellStyle name="Percent 7 2 2 2 3 4 4" xfId="45668"/>
    <cellStyle name="Percent 7 2 2 2 3 5" xfId="45669"/>
    <cellStyle name="Percent 7 2 2 2 3 5 2" xfId="45670"/>
    <cellStyle name="Percent 7 2 2 2 3 5 3" xfId="45671"/>
    <cellStyle name="Percent 7 2 2 2 3 5 4" xfId="45672"/>
    <cellStyle name="Percent 7 2 2 2 3 6" xfId="45673"/>
    <cellStyle name="Percent 7 2 2 2 3 7" xfId="45674"/>
    <cellStyle name="Percent 7 2 2 2 3 8" xfId="45675"/>
    <cellStyle name="Percent 7 2 2 2 4" xfId="45676"/>
    <cellStyle name="Percent 7 2 2 2 4 2" xfId="45677"/>
    <cellStyle name="Percent 7 2 2 2 4 2 2" xfId="45678"/>
    <cellStyle name="Percent 7 2 2 2 4 2 2 2" xfId="45679"/>
    <cellStyle name="Percent 7 2 2 2 4 2 2 3" xfId="45680"/>
    <cellStyle name="Percent 7 2 2 2 4 2 2 4" xfId="45681"/>
    <cellStyle name="Percent 7 2 2 2 4 2 3" xfId="45682"/>
    <cellStyle name="Percent 7 2 2 2 4 2 3 2" xfId="45683"/>
    <cellStyle name="Percent 7 2 2 2 4 2 3 3" xfId="45684"/>
    <cellStyle name="Percent 7 2 2 2 4 2 3 4" xfId="45685"/>
    <cellStyle name="Percent 7 2 2 2 4 2 4" xfId="45686"/>
    <cellStyle name="Percent 7 2 2 2 4 2 5" xfId="45687"/>
    <cellStyle name="Percent 7 2 2 2 4 2 6" xfId="45688"/>
    <cellStyle name="Percent 7 2 2 2 4 3" xfId="45689"/>
    <cellStyle name="Percent 7 2 2 2 4 3 2" xfId="45690"/>
    <cellStyle name="Percent 7 2 2 2 4 3 2 2" xfId="45691"/>
    <cellStyle name="Percent 7 2 2 2 4 3 2 3" xfId="45692"/>
    <cellStyle name="Percent 7 2 2 2 4 3 2 4" xfId="45693"/>
    <cellStyle name="Percent 7 2 2 2 4 3 3" xfId="45694"/>
    <cellStyle name="Percent 7 2 2 2 4 3 3 2" xfId="45695"/>
    <cellStyle name="Percent 7 2 2 2 4 3 3 3" xfId="45696"/>
    <cellStyle name="Percent 7 2 2 2 4 3 3 4" xfId="45697"/>
    <cellStyle name="Percent 7 2 2 2 4 3 4" xfId="45698"/>
    <cellStyle name="Percent 7 2 2 2 4 3 5" xfId="45699"/>
    <cellStyle name="Percent 7 2 2 2 4 3 6" xfId="45700"/>
    <cellStyle name="Percent 7 2 2 2 4 4" xfId="45701"/>
    <cellStyle name="Percent 7 2 2 2 4 4 2" xfId="45702"/>
    <cellStyle name="Percent 7 2 2 2 4 4 3" xfId="45703"/>
    <cellStyle name="Percent 7 2 2 2 4 4 4" xfId="45704"/>
    <cellStyle name="Percent 7 2 2 2 4 5" xfId="45705"/>
    <cellStyle name="Percent 7 2 2 2 4 5 2" xfId="45706"/>
    <cellStyle name="Percent 7 2 2 2 4 5 3" xfId="45707"/>
    <cellStyle name="Percent 7 2 2 2 4 5 4" xfId="45708"/>
    <cellStyle name="Percent 7 2 2 2 4 6" xfId="45709"/>
    <cellStyle name="Percent 7 2 2 2 4 7" xfId="45710"/>
    <cellStyle name="Percent 7 2 2 2 4 8" xfId="45711"/>
    <cellStyle name="Percent 7 2 2 2 5" xfId="45712"/>
    <cellStyle name="Percent 7 2 2 2 5 2" xfId="45713"/>
    <cellStyle name="Percent 7 2 2 2 5 2 2" xfId="45714"/>
    <cellStyle name="Percent 7 2 2 2 5 2 2 2" xfId="45715"/>
    <cellStyle name="Percent 7 2 2 2 5 2 2 3" xfId="45716"/>
    <cellStyle name="Percent 7 2 2 2 5 2 2 4" xfId="45717"/>
    <cellStyle name="Percent 7 2 2 2 5 2 3" xfId="45718"/>
    <cellStyle name="Percent 7 2 2 2 5 2 3 2" xfId="45719"/>
    <cellStyle name="Percent 7 2 2 2 5 2 3 3" xfId="45720"/>
    <cellStyle name="Percent 7 2 2 2 5 2 3 4" xfId="45721"/>
    <cellStyle name="Percent 7 2 2 2 5 2 4" xfId="45722"/>
    <cellStyle name="Percent 7 2 2 2 5 2 5" xfId="45723"/>
    <cellStyle name="Percent 7 2 2 2 5 2 6" xfId="45724"/>
    <cellStyle name="Percent 7 2 2 2 5 3" xfId="45725"/>
    <cellStyle name="Percent 7 2 2 2 5 3 2" xfId="45726"/>
    <cellStyle name="Percent 7 2 2 2 5 3 2 2" xfId="45727"/>
    <cellStyle name="Percent 7 2 2 2 5 3 2 3" xfId="45728"/>
    <cellStyle name="Percent 7 2 2 2 5 3 2 4" xfId="45729"/>
    <cellStyle name="Percent 7 2 2 2 5 3 3" xfId="45730"/>
    <cellStyle name="Percent 7 2 2 2 5 3 3 2" xfId="45731"/>
    <cellStyle name="Percent 7 2 2 2 5 3 3 3" xfId="45732"/>
    <cellStyle name="Percent 7 2 2 2 5 3 3 4" xfId="45733"/>
    <cellStyle name="Percent 7 2 2 2 5 3 4" xfId="45734"/>
    <cellStyle name="Percent 7 2 2 2 5 3 5" xfId="45735"/>
    <cellStyle name="Percent 7 2 2 2 5 3 6" xfId="45736"/>
    <cellStyle name="Percent 7 2 2 2 5 4" xfId="45737"/>
    <cellStyle name="Percent 7 2 2 2 5 4 2" xfId="45738"/>
    <cellStyle name="Percent 7 2 2 2 5 4 3" xfId="45739"/>
    <cellStyle name="Percent 7 2 2 2 5 4 4" xfId="45740"/>
    <cellStyle name="Percent 7 2 2 2 5 5" xfId="45741"/>
    <cellStyle name="Percent 7 2 2 2 5 5 2" xfId="45742"/>
    <cellStyle name="Percent 7 2 2 2 5 5 3" xfId="45743"/>
    <cellStyle name="Percent 7 2 2 2 5 5 4" xfId="45744"/>
    <cellStyle name="Percent 7 2 2 2 5 6" xfId="45745"/>
    <cellStyle name="Percent 7 2 2 2 5 7" xfId="45746"/>
    <cellStyle name="Percent 7 2 2 2 5 8" xfId="45747"/>
    <cellStyle name="Percent 7 2 2 2 6" xfId="45748"/>
    <cellStyle name="Percent 7 2 2 2 6 2" xfId="45749"/>
    <cellStyle name="Percent 7 2 2 2 6 2 2" xfId="45750"/>
    <cellStyle name="Percent 7 2 2 2 6 2 3" xfId="45751"/>
    <cellStyle name="Percent 7 2 2 2 6 2 4" xfId="45752"/>
    <cellStyle name="Percent 7 2 2 2 6 3" xfId="45753"/>
    <cellStyle name="Percent 7 2 2 2 6 3 2" xfId="45754"/>
    <cellStyle name="Percent 7 2 2 2 6 3 3" xfId="45755"/>
    <cellStyle name="Percent 7 2 2 2 6 3 4" xfId="45756"/>
    <cellStyle name="Percent 7 2 2 2 6 4" xfId="45757"/>
    <cellStyle name="Percent 7 2 2 2 6 5" xfId="45758"/>
    <cellStyle name="Percent 7 2 2 2 6 6" xfId="45759"/>
    <cellStyle name="Percent 7 2 2 2 7" xfId="45760"/>
    <cellStyle name="Percent 7 2 2 2 7 2" xfId="45761"/>
    <cellStyle name="Percent 7 2 2 2 7 2 2" xfId="45762"/>
    <cellStyle name="Percent 7 2 2 2 7 2 3" xfId="45763"/>
    <cellStyle name="Percent 7 2 2 2 7 2 4" xfId="45764"/>
    <cellStyle name="Percent 7 2 2 2 7 3" xfId="45765"/>
    <cellStyle name="Percent 7 2 2 2 7 3 2" xfId="45766"/>
    <cellStyle name="Percent 7 2 2 2 7 3 3" xfId="45767"/>
    <cellStyle name="Percent 7 2 2 2 7 3 4" xfId="45768"/>
    <cellStyle name="Percent 7 2 2 2 7 4" xfId="45769"/>
    <cellStyle name="Percent 7 2 2 2 7 5" xfId="45770"/>
    <cellStyle name="Percent 7 2 2 2 7 6" xfId="45771"/>
    <cellStyle name="Percent 7 2 2 2 8" xfId="45772"/>
    <cellStyle name="Percent 7 2 2 2 8 2" xfId="45773"/>
    <cellStyle name="Percent 7 2 2 2 8 3" xfId="45774"/>
    <cellStyle name="Percent 7 2 2 2 8 4" xfId="45775"/>
    <cellStyle name="Percent 7 2 2 2 9" xfId="45776"/>
    <cellStyle name="Percent 7 2 2 2 9 2" xfId="45777"/>
    <cellStyle name="Percent 7 2 2 2 9 3" xfId="45778"/>
    <cellStyle name="Percent 7 2 2 2 9 4" xfId="45779"/>
    <cellStyle name="Percent 7 2 2 3" xfId="45780"/>
    <cellStyle name="Percent 7 2 2 3 10" xfId="45781"/>
    <cellStyle name="Percent 7 2 2 3 2" xfId="45782"/>
    <cellStyle name="Percent 7 2 2 3 2 2" xfId="45783"/>
    <cellStyle name="Percent 7 2 2 3 2 2 2" xfId="45784"/>
    <cellStyle name="Percent 7 2 2 3 2 2 2 2" xfId="45785"/>
    <cellStyle name="Percent 7 2 2 3 2 2 2 3" xfId="45786"/>
    <cellStyle name="Percent 7 2 2 3 2 2 2 4" xfId="45787"/>
    <cellStyle name="Percent 7 2 2 3 2 2 3" xfId="45788"/>
    <cellStyle name="Percent 7 2 2 3 2 2 3 2" xfId="45789"/>
    <cellStyle name="Percent 7 2 2 3 2 2 3 3" xfId="45790"/>
    <cellStyle name="Percent 7 2 2 3 2 2 3 4" xfId="45791"/>
    <cellStyle name="Percent 7 2 2 3 2 2 4" xfId="45792"/>
    <cellStyle name="Percent 7 2 2 3 2 2 5" xfId="45793"/>
    <cellStyle name="Percent 7 2 2 3 2 2 6" xfId="45794"/>
    <cellStyle name="Percent 7 2 2 3 2 3" xfId="45795"/>
    <cellStyle name="Percent 7 2 2 3 2 3 2" xfId="45796"/>
    <cellStyle name="Percent 7 2 2 3 2 3 2 2" xfId="45797"/>
    <cellStyle name="Percent 7 2 2 3 2 3 2 3" xfId="45798"/>
    <cellStyle name="Percent 7 2 2 3 2 3 2 4" xfId="45799"/>
    <cellStyle name="Percent 7 2 2 3 2 3 3" xfId="45800"/>
    <cellStyle name="Percent 7 2 2 3 2 3 3 2" xfId="45801"/>
    <cellStyle name="Percent 7 2 2 3 2 3 3 3" xfId="45802"/>
    <cellStyle name="Percent 7 2 2 3 2 3 3 4" xfId="45803"/>
    <cellStyle name="Percent 7 2 2 3 2 3 4" xfId="45804"/>
    <cellStyle name="Percent 7 2 2 3 2 3 5" xfId="45805"/>
    <cellStyle name="Percent 7 2 2 3 2 3 6" xfId="45806"/>
    <cellStyle name="Percent 7 2 2 3 2 4" xfId="45807"/>
    <cellStyle name="Percent 7 2 2 3 2 4 2" xfId="45808"/>
    <cellStyle name="Percent 7 2 2 3 2 4 3" xfId="45809"/>
    <cellStyle name="Percent 7 2 2 3 2 4 4" xfId="45810"/>
    <cellStyle name="Percent 7 2 2 3 2 5" xfId="45811"/>
    <cellStyle name="Percent 7 2 2 3 2 5 2" xfId="45812"/>
    <cellStyle name="Percent 7 2 2 3 2 5 3" xfId="45813"/>
    <cellStyle name="Percent 7 2 2 3 2 5 4" xfId="45814"/>
    <cellStyle name="Percent 7 2 2 3 2 6" xfId="45815"/>
    <cellStyle name="Percent 7 2 2 3 2 7" xfId="45816"/>
    <cellStyle name="Percent 7 2 2 3 2 8" xfId="45817"/>
    <cellStyle name="Percent 7 2 2 3 3" xfId="45818"/>
    <cellStyle name="Percent 7 2 2 3 3 2" xfId="45819"/>
    <cellStyle name="Percent 7 2 2 3 3 2 2" xfId="45820"/>
    <cellStyle name="Percent 7 2 2 3 3 2 2 2" xfId="45821"/>
    <cellStyle name="Percent 7 2 2 3 3 2 2 3" xfId="45822"/>
    <cellStyle name="Percent 7 2 2 3 3 2 2 4" xfId="45823"/>
    <cellStyle name="Percent 7 2 2 3 3 2 3" xfId="45824"/>
    <cellStyle name="Percent 7 2 2 3 3 2 3 2" xfId="45825"/>
    <cellStyle name="Percent 7 2 2 3 3 2 3 3" xfId="45826"/>
    <cellStyle name="Percent 7 2 2 3 3 2 3 4" xfId="45827"/>
    <cellStyle name="Percent 7 2 2 3 3 2 4" xfId="45828"/>
    <cellStyle name="Percent 7 2 2 3 3 2 5" xfId="45829"/>
    <cellStyle name="Percent 7 2 2 3 3 2 6" xfId="45830"/>
    <cellStyle name="Percent 7 2 2 3 3 3" xfId="45831"/>
    <cellStyle name="Percent 7 2 2 3 3 3 2" xfId="45832"/>
    <cellStyle name="Percent 7 2 2 3 3 3 2 2" xfId="45833"/>
    <cellStyle name="Percent 7 2 2 3 3 3 2 3" xfId="45834"/>
    <cellStyle name="Percent 7 2 2 3 3 3 2 4" xfId="45835"/>
    <cellStyle name="Percent 7 2 2 3 3 3 3" xfId="45836"/>
    <cellStyle name="Percent 7 2 2 3 3 3 3 2" xfId="45837"/>
    <cellStyle name="Percent 7 2 2 3 3 3 3 3" xfId="45838"/>
    <cellStyle name="Percent 7 2 2 3 3 3 3 4" xfId="45839"/>
    <cellStyle name="Percent 7 2 2 3 3 3 4" xfId="45840"/>
    <cellStyle name="Percent 7 2 2 3 3 3 5" xfId="45841"/>
    <cellStyle name="Percent 7 2 2 3 3 3 6" xfId="45842"/>
    <cellStyle name="Percent 7 2 2 3 3 4" xfId="45843"/>
    <cellStyle name="Percent 7 2 2 3 3 4 2" xfId="45844"/>
    <cellStyle name="Percent 7 2 2 3 3 4 3" xfId="45845"/>
    <cellStyle name="Percent 7 2 2 3 3 4 4" xfId="45846"/>
    <cellStyle name="Percent 7 2 2 3 3 5" xfId="45847"/>
    <cellStyle name="Percent 7 2 2 3 3 5 2" xfId="45848"/>
    <cellStyle name="Percent 7 2 2 3 3 5 3" xfId="45849"/>
    <cellStyle name="Percent 7 2 2 3 3 5 4" xfId="45850"/>
    <cellStyle name="Percent 7 2 2 3 3 6" xfId="45851"/>
    <cellStyle name="Percent 7 2 2 3 3 7" xfId="45852"/>
    <cellStyle name="Percent 7 2 2 3 3 8" xfId="45853"/>
    <cellStyle name="Percent 7 2 2 3 4" xfId="45854"/>
    <cellStyle name="Percent 7 2 2 3 4 2" xfId="45855"/>
    <cellStyle name="Percent 7 2 2 3 4 2 2" xfId="45856"/>
    <cellStyle name="Percent 7 2 2 3 4 2 3" xfId="45857"/>
    <cellStyle name="Percent 7 2 2 3 4 2 4" xfId="45858"/>
    <cellStyle name="Percent 7 2 2 3 4 3" xfId="45859"/>
    <cellStyle name="Percent 7 2 2 3 4 3 2" xfId="45860"/>
    <cellStyle name="Percent 7 2 2 3 4 3 3" xfId="45861"/>
    <cellStyle name="Percent 7 2 2 3 4 3 4" xfId="45862"/>
    <cellStyle name="Percent 7 2 2 3 4 4" xfId="45863"/>
    <cellStyle name="Percent 7 2 2 3 4 5" xfId="45864"/>
    <cellStyle name="Percent 7 2 2 3 4 6" xfId="45865"/>
    <cellStyle name="Percent 7 2 2 3 5" xfId="45866"/>
    <cellStyle name="Percent 7 2 2 3 5 2" xfId="45867"/>
    <cellStyle name="Percent 7 2 2 3 5 2 2" xfId="45868"/>
    <cellStyle name="Percent 7 2 2 3 5 2 3" xfId="45869"/>
    <cellStyle name="Percent 7 2 2 3 5 2 4" xfId="45870"/>
    <cellStyle name="Percent 7 2 2 3 5 3" xfId="45871"/>
    <cellStyle name="Percent 7 2 2 3 5 3 2" xfId="45872"/>
    <cellStyle name="Percent 7 2 2 3 5 3 3" xfId="45873"/>
    <cellStyle name="Percent 7 2 2 3 5 3 4" xfId="45874"/>
    <cellStyle name="Percent 7 2 2 3 5 4" xfId="45875"/>
    <cellStyle name="Percent 7 2 2 3 5 5" xfId="45876"/>
    <cellStyle name="Percent 7 2 2 3 5 6" xfId="45877"/>
    <cellStyle name="Percent 7 2 2 3 6" xfId="45878"/>
    <cellStyle name="Percent 7 2 2 3 6 2" xfId="45879"/>
    <cellStyle name="Percent 7 2 2 3 6 3" xfId="45880"/>
    <cellStyle name="Percent 7 2 2 3 6 4" xfId="45881"/>
    <cellStyle name="Percent 7 2 2 3 7" xfId="45882"/>
    <cellStyle name="Percent 7 2 2 3 7 2" xfId="45883"/>
    <cellStyle name="Percent 7 2 2 3 7 3" xfId="45884"/>
    <cellStyle name="Percent 7 2 2 3 7 4" xfId="45885"/>
    <cellStyle name="Percent 7 2 2 3 8" xfId="45886"/>
    <cellStyle name="Percent 7 2 2 3 9" xfId="45887"/>
    <cellStyle name="Percent 7 2 2 4" xfId="45888"/>
    <cellStyle name="Percent 7 2 2 4 2" xfId="45889"/>
    <cellStyle name="Percent 7 2 2 4 2 2" xfId="45890"/>
    <cellStyle name="Percent 7 2 2 4 2 2 2" xfId="45891"/>
    <cellStyle name="Percent 7 2 2 4 2 2 3" xfId="45892"/>
    <cellStyle name="Percent 7 2 2 4 2 2 4" xfId="45893"/>
    <cellStyle name="Percent 7 2 2 4 2 3" xfId="45894"/>
    <cellStyle name="Percent 7 2 2 4 2 3 2" xfId="45895"/>
    <cellStyle name="Percent 7 2 2 4 2 3 3" xfId="45896"/>
    <cellStyle name="Percent 7 2 2 4 2 3 4" xfId="45897"/>
    <cellStyle name="Percent 7 2 2 4 2 4" xfId="45898"/>
    <cellStyle name="Percent 7 2 2 4 2 5" xfId="45899"/>
    <cellStyle name="Percent 7 2 2 4 2 6" xfId="45900"/>
    <cellStyle name="Percent 7 2 2 4 3" xfId="45901"/>
    <cellStyle name="Percent 7 2 2 4 3 2" xfId="45902"/>
    <cellStyle name="Percent 7 2 2 4 3 2 2" xfId="45903"/>
    <cellStyle name="Percent 7 2 2 4 3 2 3" xfId="45904"/>
    <cellStyle name="Percent 7 2 2 4 3 2 4" xfId="45905"/>
    <cellStyle name="Percent 7 2 2 4 3 3" xfId="45906"/>
    <cellStyle name="Percent 7 2 2 4 3 3 2" xfId="45907"/>
    <cellStyle name="Percent 7 2 2 4 3 3 3" xfId="45908"/>
    <cellStyle name="Percent 7 2 2 4 3 3 4" xfId="45909"/>
    <cellStyle name="Percent 7 2 2 4 3 4" xfId="45910"/>
    <cellStyle name="Percent 7 2 2 4 3 5" xfId="45911"/>
    <cellStyle name="Percent 7 2 2 4 3 6" xfId="45912"/>
    <cellStyle name="Percent 7 2 2 4 4" xfId="45913"/>
    <cellStyle name="Percent 7 2 2 4 4 2" xfId="45914"/>
    <cellStyle name="Percent 7 2 2 4 4 3" xfId="45915"/>
    <cellStyle name="Percent 7 2 2 4 4 4" xfId="45916"/>
    <cellStyle name="Percent 7 2 2 4 5" xfId="45917"/>
    <cellStyle name="Percent 7 2 2 4 5 2" xfId="45918"/>
    <cellStyle name="Percent 7 2 2 4 5 3" xfId="45919"/>
    <cellStyle name="Percent 7 2 2 4 5 4" xfId="45920"/>
    <cellStyle name="Percent 7 2 2 4 6" xfId="45921"/>
    <cellStyle name="Percent 7 2 2 4 7" xfId="45922"/>
    <cellStyle name="Percent 7 2 2 4 8" xfId="45923"/>
    <cellStyle name="Percent 7 2 2 5" xfId="45924"/>
    <cellStyle name="Percent 7 2 2 5 2" xfId="45925"/>
    <cellStyle name="Percent 7 2 2 5 2 2" xfId="45926"/>
    <cellStyle name="Percent 7 2 2 5 2 2 2" xfId="45927"/>
    <cellStyle name="Percent 7 2 2 5 2 2 3" xfId="45928"/>
    <cellStyle name="Percent 7 2 2 5 2 2 4" xfId="45929"/>
    <cellStyle name="Percent 7 2 2 5 2 3" xfId="45930"/>
    <cellStyle name="Percent 7 2 2 5 2 3 2" xfId="45931"/>
    <cellStyle name="Percent 7 2 2 5 2 3 3" xfId="45932"/>
    <cellStyle name="Percent 7 2 2 5 2 3 4" xfId="45933"/>
    <cellStyle name="Percent 7 2 2 5 2 4" xfId="45934"/>
    <cellStyle name="Percent 7 2 2 5 2 5" xfId="45935"/>
    <cellStyle name="Percent 7 2 2 5 2 6" xfId="45936"/>
    <cellStyle name="Percent 7 2 2 5 3" xfId="45937"/>
    <cellStyle name="Percent 7 2 2 5 3 2" xfId="45938"/>
    <cellStyle name="Percent 7 2 2 5 3 2 2" xfId="45939"/>
    <cellStyle name="Percent 7 2 2 5 3 2 3" xfId="45940"/>
    <cellStyle name="Percent 7 2 2 5 3 2 4" xfId="45941"/>
    <cellStyle name="Percent 7 2 2 5 3 3" xfId="45942"/>
    <cellStyle name="Percent 7 2 2 5 3 3 2" xfId="45943"/>
    <cellStyle name="Percent 7 2 2 5 3 3 3" xfId="45944"/>
    <cellStyle name="Percent 7 2 2 5 3 3 4" xfId="45945"/>
    <cellStyle name="Percent 7 2 2 5 3 4" xfId="45946"/>
    <cellStyle name="Percent 7 2 2 5 3 5" xfId="45947"/>
    <cellStyle name="Percent 7 2 2 5 3 6" xfId="45948"/>
    <cellStyle name="Percent 7 2 2 5 4" xfId="45949"/>
    <cellStyle name="Percent 7 2 2 5 4 2" xfId="45950"/>
    <cellStyle name="Percent 7 2 2 5 4 3" xfId="45951"/>
    <cellStyle name="Percent 7 2 2 5 4 4" xfId="45952"/>
    <cellStyle name="Percent 7 2 2 5 5" xfId="45953"/>
    <cellStyle name="Percent 7 2 2 5 5 2" xfId="45954"/>
    <cellStyle name="Percent 7 2 2 5 5 3" xfId="45955"/>
    <cellStyle name="Percent 7 2 2 5 5 4" xfId="45956"/>
    <cellStyle name="Percent 7 2 2 5 6" xfId="45957"/>
    <cellStyle name="Percent 7 2 2 5 7" xfId="45958"/>
    <cellStyle name="Percent 7 2 2 5 8" xfId="45959"/>
    <cellStyle name="Percent 7 2 2 6" xfId="45960"/>
    <cellStyle name="Percent 7 2 2 6 2" xfId="45961"/>
    <cellStyle name="Percent 7 2 2 6 2 2" xfId="45962"/>
    <cellStyle name="Percent 7 2 2 6 2 2 2" xfId="45963"/>
    <cellStyle name="Percent 7 2 2 6 2 2 3" xfId="45964"/>
    <cellStyle name="Percent 7 2 2 6 2 2 4" xfId="45965"/>
    <cellStyle name="Percent 7 2 2 6 2 3" xfId="45966"/>
    <cellStyle name="Percent 7 2 2 6 2 3 2" xfId="45967"/>
    <cellStyle name="Percent 7 2 2 6 2 3 3" xfId="45968"/>
    <cellStyle name="Percent 7 2 2 6 2 3 4" xfId="45969"/>
    <cellStyle name="Percent 7 2 2 6 2 4" xfId="45970"/>
    <cellStyle name="Percent 7 2 2 6 2 5" xfId="45971"/>
    <cellStyle name="Percent 7 2 2 6 2 6" xfId="45972"/>
    <cellStyle name="Percent 7 2 2 6 3" xfId="45973"/>
    <cellStyle name="Percent 7 2 2 6 3 2" xfId="45974"/>
    <cellStyle name="Percent 7 2 2 6 3 2 2" xfId="45975"/>
    <cellStyle name="Percent 7 2 2 6 3 2 3" xfId="45976"/>
    <cellStyle name="Percent 7 2 2 6 3 2 4" xfId="45977"/>
    <cellStyle name="Percent 7 2 2 6 3 3" xfId="45978"/>
    <cellStyle name="Percent 7 2 2 6 3 3 2" xfId="45979"/>
    <cellStyle name="Percent 7 2 2 6 3 3 3" xfId="45980"/>
    <cellStyle name="Percent 7 2 2 6 3 3 4" xfId="45981"/>
    <cellStyle name="Percent 7 2 2 6 3 4" xfId="45982"/>
    <cellStyle name="Percent 7 2 2 6 3 5" xfId="45983"/>
    <cellStyle name="Percent 7 2 2 6 3 6" xfId="45984"/>
    <cellStyle name="Percent 7 2 2 6 4" xfId="45985"/>
    <cellStyle name="Percent 7 2 2 6 4 2" xfId="45986"/>
    <cellStyle name="Percent 7 2 2 6 4 3" xfId="45987"/>
    <cellStyle name="Percent 7 2 2 6 4 4" xfId="45988"/>
    <cellStyle name="Percent 7 2 2 6 5" xfId="45989"/>
    <cellStyle name="Percent 7 2 2 6 5 2" xfId="45990"/>
    <cellStyle name="Percent 7 2 2 6 5 3" xfId="45991"/>
    <cellStyle name="Percent 7 2 2 6 5 4" xfId="45992"/>
    <cellStyle name="Percent 7 2 2 6 6" xfId="45993"/>
    <cellStyle name="Percent 7 2 2 6 7" xfId="45994"/>
    <cellStyle name="Percent 7 2 2 6 8" xfId="45995"/>
    <cellStyle name="Percent 7 2 2 7" xfId="45996"/>
    <cellStyle name="Percent 7 2 2 7 2" xfId="45997"/>
    <cellStyle name="Percent 7 2 2 7 2 2" xfId="45998"/>
    <cellStyle name="Percent 7 2 2 7 2 3" xfId="45999"/>
    <cellStyle name="Percent 7 2 2 7 2 4" xfId="46000"/>
    <cellStyle name="Percent 7 2 2 7 3" xfId="46001"/>
    <cellStyle name="Percent 7 2 2 7 3 2" xfId="46002"/>
    <cellStyle name="Percent 7 2 2 7 3 3" xfId="46003"/>
    <cellStyle name="Percent 7 2 2 7 3 4" xfId="46004"/>
    <cellStyle name="Percent 7 2 2 7 4" xfId="46005"/>
    <cellStyle name="Percent 7 2 2 7 5" xfId="46006"/>
    <cellStyle name="Percent 7 2 2 7 6" xfId="46007"/>
    <cellStyle name="Percent 7 2 2 8" xfId="46008"/>
    <cellStyle name="Percent 7 2 2 8 2" xfId="46009"/>
    <cellStyle name="Percent 7 2 2 8 2 2" xfId="46010"/>
    <cellStyle name="Percent 7 2 2 8 2 3" xfId="46011"/>
    <cellStyle name="Percent 7 2 2 8 2 4" xfId="46012"/>
    <cellStyle name="Percent 7 2 2 8 3" xfId="46013"/>
    <cellStyle name="Percent 7 2 2 8 3 2" xfId="46014"/>
    <cellStyle name="Percent 7 2 2 8 3 3" xfId="46015"/>
    <cellStyle name="Percent 7 2 2 8 3 4" xfId="46016"/>
    <cellStyle name="Percent 7 2 2 8 4" xfId="46017"/>
    <cellStyle name="Percent 7 2 2 8 5" xfId="46018"/>
    <cellStyle name="Percent 7 2 2 8 6" xfId="46019"/>
    <cellStyle name="Percent 7 2 2 9" xfId="46020"/>
    <cellStyle name="Percent 7 2 2 9 2" xfId="46021"/>
    <cellStyle name="Percent 7 2 2 9 3" xfId="46022"/>
    <cellStyle name="Percent 7 2 2 9 4" xfId="46023"/>
    <cellStyle name="Percent 7 2 3" xfId="46024"/>
    <cellStyle name="Percent 7 2 3 10" xfId="46025"/>
    <cellStyle name="Percent 7 2 3 11" xfId="46026"/>
    <cellStyle name="Percent 7 2 3 12" xfId="46027"/>
    <cellStyle name="Percent 7 2 3 2" xfId="46028"/>
    <cellStyle name="Percent 7 2 3 2 10" xfId="46029"/>
    <cellStyle name="Percent 7 2 3 2 2" xfId="46030"/>
    <cellStyle name="Percent 7 2 3 2 2 2" xfId="46031"/>
    <cellStyle name="Percent 7 2 3 2 2 2 2" xfId="46032"/>
    <cellStyle name="Percent 7 2 3 2 2 2 2 2" xfId="46033"/>
    <cellStyle name="Percent 7 2 3 2 2 2 2 3" xfId="46034"/>
    <cellStyle name="Percent 7 2 3 2 2 2 2 4" xfId="46035"/>
    <cellStyle name="Percent 7 2 3 2 2 2 3" xfId="46036"/>
    <cellStyle name="Percent 7 2 3 2 2 2 3 2" xfId="46037"/>
    <cellStyle name="Percent 7 2 3 2 2 2 3 3" xfId="46038"/>
    <cellStyle name="Percent 7 2 3 2 2 2 3 4" xfId="46039"/>
    <cellStyle name="Percent 7 2 3 2 2 2 4" xfId="46040"/>
    <cellStyle name="Percent 7 2 3 2 2 2 5" xfId="46041"/>
    <cellStyle name="Percent 7 2 3 2 2 2 6" xfId="46042"/>
    <cellStyle name="Percent 7 2 3 2 2 3" xfId="46043"/>
    <cellStyle name="Percent 7 2 3 2 2 3 2" xfId="46044"/>
    <cellStyle name="Percent 7 2 3 2 2 3 2 2" xfId="46045"/>
    <cellStyle name="Percent 7 2 3 2 2 3 2 3" xfId="46046"/>
    <cellStyle name="Percent 7 2 3 2 2 3 2 4" xfId="46047"/>
    <cellStyle name="Percent 7 2 3 2 2 3 3" xfId="46048"/>
    <cellStyle name="Percent 7 2 3 2 2 3 3 2" xfId="46049"/>
    <cellStyle name="Percent 7 2 3 2 2 3 3 3" xfId="46050"/>
    <cellStyle name="Percent 7 2 3 2 2 3 3 4" xfId="46051"/>
    <cellStyle name="Percent 7 2 3 2 2 3 4" xfId="46052"/>
    <cellStyle name="Percent 7 2 3 2 2 3 5" xfId="46053"/>
    <cellStyle name="Percent 7 2 3 2 2 3 6" xfId="46054"/>
    <cellStyle name="Percent 7 2 3 2 2 4" xfId="46055"/>
    <cellStyle name="Percent 7 2 3 2 2 4 2" xfId="46056"/>
    <cellStyle name="Percent 7 2 3 2 2 4 3" xfId="46057"/>
    <cellStyle name="Percent 7 2 3 2 2 4 4" xfId="46058"/>
    <cellStyle name="Percent 7 2 3 2 2 5" xfId="46059"/>
    <cellStyle name="Percent 7 2 3 2 2 5 2" xfId="46060"/>
    <cellStyle name="Percent 7 2 3 2 2 5 3" xfId="46061"/>
    <cellStyle name="Percent 7 2 3 2 2 5 4" xfId="46062"/>
    <cellStyle name="Percent 7 2 3 2 2 6" xfId="46063"/>
    <cellStyle name="Percent 7 2 3 2 2 7" xfId="46064"/>
    <cellStyle name="Percent 7 2 3 2 2 8" xfId="46065"/>
    <cellStyle name="Percent 7 2 3 2 3" xfId="46066"/>
    <cellStyle name="Percent 7 2 3 2 3 2" xfId="46067"/>
    <cellStyle name="Percent 7 2 3 2 3 2 2" xfId="46068"/>
    <cellStyle name="Percent 7 2 3 2 3 2 2 2" xfId="46069"/>
    <cellStyle name="Percent 7 2 3 2 3 2 2 3" xfId="46070"/>
    <cellStyle name="Percent 7 2 3 2 3 2 2 4" xfId="46071"/>
    <cellStyle name="Percent 7 2 3 2 3 2 3" xfId="46072"/>
    <cellStyle name="Percent 7 2 3 2 3 2 3 2" xfId="46073"/>
    <cellStyle name="Percent 7 2 3 2 3 2 3 3" xfId="46074"/>
    <cellStyle name="Percent 7 2 3 2 3 2 3 4" xfId="46075"/>
    <cellStyle name="Percent 7 2 3 2 3 2 4" xfId="46076"/>
    <cellStyle name="Percent 7 2 3 2 3 2 5" xfId="46077"/>
    <cellStyle name="Percent 7 2 3 2 3 2 6" xfId="46078"/>
    <cellStyle name="Percent 7 2 3 2 3 3" xfId="46079"/>
    <cellStyle name="Percent 7 2 3 2 3 3 2" xfId="46080"/>
    <cellStyle name="Percent 7 2 3 2 3 3 2 2" xfId="46081"/>
    <cellStyle name="Percent 7 2 3 2 3 3 2 3" xfId="46082"/>
    <cellStyle name="Percent 7 2 3 2 3 3 2 4" xfId="46083"/>
    <cellStyle name="Percent 7 2 3 2 3 3 3" xfId="46084"/>
    <cellStyle name="Percent 7 2 3 2 3 3 3 2" xfId="46085"/>
    <cellStyle name="Percent 7 2 3 2 3 3 3 3" xfId="46086"/>
    <cellStyle name="Percent 7 2 3 2 3 3 3 4" xfId="46087"/>
    <cellStyle name="Percent 7 2 3 2 3 3 4" xfId="46088"/>
    <cellStyle name="Percent 7 2 3 2 3 3 5" xfId="46089"/>
    <cellStyle name="Percent 7 2 3 2 3 3 6" xfId="46090"/>
    <cellStyle name="Percent 7 2 3 2 3 4" xfId="46091"/>
    <cellStyle name="Percent 7 2 3 2 3 4 2" xfId="46092"/>
    <cellStyle name="Percent 7 2 3 2 3 4 3" xfId="46093"/>
    <cellStyle name="Percent 7 2 3 2 3 4 4" xfId="46094"/>
    <cellStyle name="Percent 7 2 3 2 3 5" xfId="46095"/>
    <cellStyle name="Percent 7 2 3 2 3 5 2" xfId="46096"/>
    <cellStyle name="Percent 7 2 3 2 3 5 3" xfId="46097"/>
    <cellStyle name="Percent 7 2 3 2 3 5 4" xfId="46098"/>
    <cellStyle name="Percent 7 2 3 2 3 6" xfId="46099"/>
    <cellStyle name="Percent 7 2 3 2 3 7" xfId="46100"/>
    <cellStyle name="Percent 7 2 3 2 3 8" xfId="46101"/>
    <cellStyle name="Percent 7 2 3 2 4" xfId="46102"/>
    <cellStyle name="Percent 7 2 3 2 4 2" xfId="46103"/>
    <cellStyle name="Percent 7 2 3 2 4 2 2" xfId="46104"/>
    <cellStyle name="Percent 7 2 3 2 4 2 3" xfId="46105"/>
    <cellStyle name="Percent 7 2 3 2 4 2 4" xfId="46106"/>
    <cellStyle name="Percent 7 2 3 2 4 3" xfId="46107"/>
    <cellStyle name="Percent 7 2 3 2 4 3 2" xfId="46108"/>
    <cellStyle name="Percent 7 2 3 2 4 3 3" xfId="46109"/>
    <cellStyle name="Percent 7 2 3 2 4 3 4" xfId="46110"/>
    <cellStyle name="Percent 7 2 3 2 4 4" xfId="46111"/>
    <cellStyle name="Percent 7 2 3 2 4 5" xfId="46112"/>
    <cellStyle name="Percent 7 2 3 2 4 6" xfId="46113"/>
    <cellStyle name="Percent 7 2 3 2 5" xfId="46114"/>
    <cellStyle name="Percent 7 2 3 2 5 2" xfId="46115"/>
    <cellStyle name="Percent 7 2 3 2 5 2 2" xfId="46116"/>
    <cellStyle name="Percent 7 2 3 2 5 2 3" xfId="46117"/>
    <cellStyle name="Percent 7 2 3 2 5 2 4" xfId="46118"/>
    <cellStyle name="Percent 7 2 3 2 5 3" xfId="46119"/>
    <cellStyle name="Percent 7 2 3 2 5 3 2" xfId="46120"/>
    <cellStyle name="Percent 7 2 3 2 5 3 3" xfId="46121"/>
    <cellStyle name="Percent 7 2 3 2 5 3 4" xfId="46122"/>
    <cellStyle name="Percent 7 2 3 2 5 4" xfId="46123"/>
    <cellStyle name="Percent 7 2 3 2 5 5" xfId="46124"/>
    <cellStyle name="Percent 7 2 3 2 5 6" xfId="46125"/>
    <cellStyle name="Percent 7 2 3 2 6" xfId="46126"/>
    <cellStyle name="Percent 7 2 3 2 6 2" xfId="46127"/>
    <cellStyle name="Percent 7 2 3 2 6 3" xfId="46128"/>
    <cellStyle name="Percent 7 2 3 2 6 4" xfId="46129"/>
    <cellStyle name="Percent 7 2 3 2 7" xfId="46130"/>
    <cellStyle name="Percent 7 2 3 2 7 2" xfId="46131"/>
    <cellStyle name="Percent 7 2 3 2 7 3" xfId="46132"/>
    <cellStyle name="Percent 7 2 3 2 7 4" xfId="46133"/>
    <cellStyle name="Percent 7 2 3 2 8" xfId="46134"/>
    <cellStyle name="Percent 7 2 3 2 9" xfId="46135"/>
    <cellStyle name="Percent 7 2 3 3" xfId="46136"/>
    <cellStyle name="Percent 7 2 3 3 2" xfId="46137"/>
    <cellStyle name="Percent 7 2 3 3 2 2" xfId="46138"/>
    <cellStyle name="Percent 7 2 3 3 2 2 2" xfId="46139"/>
    <cellStyle name="Percent 7 2 3 3 2 2 3" xfId="46140"/>
    <cellStyle name="Percent 7 2 3 3 2 2 4" xfId="46141"/>
    <cellStyle name="Percent 7 2 3 3 2 3" xfId="46142"/>
    <cellStyle name="Percent 7 2 3 3 2 3 2" xfId="46143"/>
    <cellStyle name="Percent 7 2 3 3 2 3 3" xfId="46144"/>
    <cellStyle name="Percent 7 2 3 3 2 3 4" xfId="46145"/>
    <cellStyle name="Percent 7 2 3 3 2 4" xfId="46146"/>
    <cellStyle name="Percent 7 2 3 3 2 5" xfId="46147"/>
    <cellStyle name="Percent 7 2 3 3 2 6" xfId="46148"/>
    <cellStyle name="Percent 7 2 3 3 3" xfId="46149"/>
    <cellStyle name="Percent 7 2 3 3 3 2" xfId="46150"/>
    <cellStyle name="Percent 7 2 3 3 3 2 2" xfId="46151"/>
    <cellStyle name="Percent 7 2 3 3 3 2 3" xfId="46152"/>
    <cellStyle name="Percent 7 2 3 3 3 2 4" xfId="46153"/>
    <cellStyle name="Percent 7 2 3 3 3 3" xfId="46154"/>
    <cellStyle name="Percent 7 2 3 3 3 3 2" xfId="46155"/>
    <cellStyle name="Percent 7 2 3 3 3 3 3" xfId="46156"/>
    <cellStyle name="Percent 7 2 3 3 3 3 4" xfId="46157"/>
    <cellStyle name="Percent 7 2 3 3 3 4" xfId="46158"/>
    <cellStyle name="Percent 7 2 3 3 3 5" xfId="46159"/>
    <cellStyle name="Percent 7 2 3 3 3 6" xfId="46160"/>
    <cellStyle name="Percent 7 2 3 3 4" xfId="46161"/>
    <cellStyle name="Percent 7 2 3 3 4 2" xfId="46162"/>
    <cellStyle name="Percent 7 2 3 3 4 3" xfId="46163"/>
    <cellStyle name="Percent 7 2 3 3 4 4" xfId="46164"/>
    <cellStyle name="Percent 7 2 3 3 5" xfId="46165"/>
    <cellStyle name="Percent 7 2 3 3 5 2" xfId="46166"/>
    <cellStyle name="Percent 7 2 3 3 5 3" xfId="46167"/>
    <cellStyle name="Percent 7 2 3 3 5 4" xfId="46168"/>
    <cellStyle name="Percent 7 2 3 3 6" xfId="46169"/>
    <cellStyle name="Percent 7 2 3 3 7" xfId="46170"/>
    <cellStyle name="Percent 7 2 3 3 8" xfId="46171"/>
    <cellStyle name="Percent 7 2 3 4" xfId="46172"/>
    <cellStyle name="Percent 7 2 3 4 2" xfId="46173"/>
    <cellStyle name="Percent 7 2 3 4 2 2" xfId="46174"/>
    <cellStyle name="Percent 7 2 3 4 2 2 2" xfId="46175"/>
    <cellStyle name="Percent 7 2 3 4 2 2 3" xfId="46176"/>
    <cellStyle name="Percent 7 2 3 4 2 2 4" xfId="46177"/>
    <cellStyle name="Percent 7 2 3 4 2 3" xfId="46178"/>
    <cellStyle name="Percent 7 2 3 4 2 3 2" xfId="46179"/>
    <cellStyle name="Percent 7 2 3 4 2 3 3" xfId="46180"/>
    <cellStyle name="Percent 7 2 3 4 2 3 4" xfId="46181"/>
    <cellStyle name="Percent 7 2 3 4 2 4" xfId="46182"/>
    <cellStyle name="Percent 7 2 3 4 2 5" xfId="46183"/>
    <cellStyle name="Percent 7 2 3 4 2 6" xfId="46184"/>
    <cellStyle name="Percent 7 2 3 4 3" xfId="46185"/>
    <cellStyle name="Percent 7 2 3 4 3 2" xfId="46186"/>
    <cellStyle name="Percent 7 2 3 4 3 2 2" xfId="46187"/>
    <cellStyle name="Percent 7 2 3 4 3 2 3" xfId="46188"/>
    <cellStyle name="Percent 7 2 3 4 3 2 4" xfId="46189"/>
    <cellStyle name="Percent 7 2 3 4 3 3" xfId="46190"/>
    <cellStyle name="Percent 7 2 3 4 3 3 2" xfId="46191"/>
    <cellStyle name="Percent 7 2 3 4 3 3 3" xfId="46192"/>
    <cellStyle name="Percent 7 2 3 4 3 3 4" xfId="46193"/>
    <cellStyle name="Percent 7 2 3 4 3 4" xfId="46194"/>
    <cellStyle name="Percent 7 2 3 4 3 5" xfId="46195"/>
    <cellStyle name="Percent 7 2 3 4 3 6" xfId="46196"/>
    <cellStyle name="Percent 7 2 3 4 4" xfId="46197"/>
    <cellStyle name="Percent 7 2 3 4 4 2" xfId="46198"/>
    <cellStyle name="Percent 7 2 3 4 4 3" xfId="46199"/>
    <cellStyle name="Percent 7 2 3 4 4 4" xfId="46200"/>
    <cellStyle name="Percent 7 2 3 4 5" xfId="46201"/>
    <cellStyle name="Percent 7 2 3 4 5 2" xfId="46202"/>
    <cellStyle name="Percent 7 2 3 4 5 3" xfId="46203"/>
    <cellStyle name="Percent 7 2 3 4 5 4" xfId="46204"/>
    <cellStyle name="Percent 7 2 3 4 6" xfId="46205"/>
    <cellStyle name="Percent 7 2 3 4 7" xfId="46206"/>
    <cellStyle name="Percent 7 2 3 4 8" xfId="46207"/>
    <cellStyle name="Percent 7 2 3 5" xfId="46208"/>
    <cellStyle name="Percent 7 2 3 5 2" xfId="46209"/>
    <cellStyle name="Percent 7 2 3 5 2 2" xfId="46210"/>
    <cellStyle name="Percent 7 2 3 5 2 2 2" xfId="46211"/>
    <cellStyle name="Percent 7 2 3 5 2 2 3" xfId="46212"/>
    <cellStyle name="Percent 7 2 3 5 2 2 4" xfId="46213"/>
    <cellStyle name="Percent 7 2 3 5 2 3" xfId="46214"/>
    <cellStyle name="Percent 7 2 3 5 2 3 2" xfId="46215"/>
    <cellStyle name="Percent 7 2 3 5 2 3 3" xfId="46216"/>
    <cellStyle name="Percent 7 2 3 5 2 3 4" xfId="46217"/>
    <cellStyle name="Percent 7 2 3 5 2 4" xfId="46218"/>
    <cellStyle name="Percent 7 2 3 5 2 5" xfId="46219"/>
    <cellStyle name="Percent 7 2 3 5 2 6" xfId="46220"/>
    <cellStyle name="Percent 7 2 3 5 3" xfId="46221"/>
    <cellStyle name="Percent 7 2 3 5 3 2" xfId="46222"/>
    <cellStyle name="Percent 7 2 3 5 3 2 2" xfId="46223"/>
    <cellStyle name="Percent 7 2 3 5 3 2 3" xfId="46224"/>
    <cellStyle name="Percent 7 2 3 5 3 2 4" xfId="46225"/>
    <cellStyle name="Percent 7 2 3 5 3 3" xfId="46226"/>
    <cellStyle name="Percent 7 2 3 5 3 3 2" xfId="46227"/>
    <cellStyle name="Percent 7 2 3 5 3 3 3" xfId="46228"/>
    <cellStyle name="Percent 7 2 3 5 3 3 4" xfId="46229"/>
    <cellStyle name="Percent 7 2 3 5 3 4" xfId="46230"/>
    <cellStyle name="Percent 7 2 3 5 3 5" xfId="46231"/>
    <cellStyle name="Percent 7 2 3 5 3 6" xfId="46232"/>
    <cellStyle name="Percent 7 2 3 5 4" xfId="46233"/>
    <cellStyle name="Percent 7 2 3 5 4 2" xfId="46234"/>
    <cellStyle name="Percent 7 2 3 5 4 3" xfId="46235"/>
    <cellStyle name="Percent 7 2 3 5 4 4" xfId="46236"/>
    <cellStyle name="Percent 7 2 3 5 5" xfId="46237"/>
    <cellStyle name="Percent 7 2 3 5 5 2" xfId="46238"/>
    <cellStyle name="Percent 7 2 3 5 5 3" xfId="46239"/>
    <cellStyle name="Percent 7 2 3 5 5 4" xfId="46240"/>
    <cellStyle name="Percent 7 2 3 5 6" xfId="46241"/>
    <cellStyle name="Percent 7 2 3 5 7" xfId="46242"/>
    <cellStyle name="Percent 7 2 3 5 8" xfId="46243"/>
    <cellStyle name="Percent 7 2 3 6" xfId="46244"/>
    <cellStyle name="Percent 7 2 3 6 2" xfId="46245"/>
    <cellStyle name="Percent 7 2 3 6 2 2" xfId="46246"/>
    <cellStyle name="Percent 7 2 3 6 2 3" xfId="46247"/>
    <cellStyle name="Percent 7 2 3 6 2 4" xfId="46248"/>
    <cellStyle name="Percent 7 2 3 6 3" xfId="46249"/>
    <cellStyle name="Percent 7 2 3 6 3 2" xfId="46250"/>
    <cellStyle name="Percent 7 2 3 6 3 3" xfId="46251"/>
    <cellStyle name="Percent 7 2 3 6 3 4" xfId="46252"/>
    <cellStyle name="Percent 7 2 3 6 4" xfId="46253"/>
    <cellStyle name="Percent 7 2 3 6 5" xfId="46254"/>
    <cellStyle name="Percent 7 2 3 6 6" xfId="46255"/>
    <cellStyle name="Percent 7 2 3 7" xfId="46256"/>
    <cellStyle name="Percent 7 2 3 7 2" xfId="46257"/>
    <cellStyle name="Percent 7 2 3 7 2 2" xfId="46258"/>
    <cellStyle name="Percent 7 2 3 7 2 3" xfId="46259"/>
    <cellStyle name="Percent 7 2 3 7 2 4" xfId="46260"/>
    <cellStyle name="Percent 7 2 3 7 3" xfId="46261"/>
    <cellStyle name="Percent 7 2 3 7 3 2" xfId="46262"/>
    <cellStyle name="Percent 7 2 3 7 3 3" xfId="46263"/>
    <cellStyle name="Percent 7 2 3 7 3 4" xfId="46264"/>
    <cellStyle name="Percent 7 2 3 7 4" xfId="46265"/>
    <cellStyle name="Percent 7 2 3 7 5" xfId="46266"/>
    <cellStyle name="Percent 7 2 3 7 6" xfId="46267"/>
    <cellStyle name="Percent 7 2 3 8" xfId="46268"/>
    <cellStyle name="Percent 7 2 3 8 2" xfId="46269"/>
    <cellStyle name="Percent 7 2 3 8 3" xfId="46270"/>
    <cellStyle name="Percent 7 2 3 8 4" xfId="46271"/>
    <cellStyle name="Percent 7 2 3 9" xfId="46272"/>
    <cellStyle name="Percent 7 2 3 9 2" xfId="46273"/>
    <cellStyle name="Percent 7 2 3 9 3" xfId="46274"/>
    <cellStyle name="Percent 7 2 3 9 4" xfId="46275"/>
    <cellStyle name="Percent 7 2 4" xfId="46276"/>
    <cellStyle name="Percent 7 2 4 10" xfId="46277"/>
    <cellStyle name="Percent 7 2 4 2" xfId="46278"/>
    <cellStyle name="Percent 7 2 4 2 2" xfId="46279"/>
    <cellStyle name="Percent 7 2 4 2 2 2" xfId="46280"/>
    <cellStyle name="Percent 7 2 4 2 2 2 2" xfId="46281"/>
    <cellStyle name="Percent 7 2 4 2 2 2 3" xfId="46282"/>
    <cellStyle name="Percent 7 2 4 2 2 2 4" xfId="46283"/>
    <cellStyle name="Percent 7 2 4 2 2 3" xfId="46284"/>
    <cellStyle name="Percent 7 2 4 2 2 3 2" xfId="46285"/>
    <cellStyle name="Percent 7 2 4 2 2 3 3" xfId="46286"/>
    <cellStyle name="Percent 7 2 4 2 2 3 4" xfId="46287"/>
    <cellStyle name="Percent 7 2 4 2 2 4" xfId="46288"/>
    <cellStyle name="Percent 7 2 4 2 2 5" xfId="46289"/>
    <cellStyle name="Percent 7 2 4 2 2 6" xfId="46290"/>
    <cellStyle name="Percent 7 2 4 2 3" xfId="46291"/>
    <cellStyle name="Percent 7 2 4 2 3 2" xfId="46292"/>
    <cellStyle name="Percent 7 2 4 2 3 2 2" xfId="46293"/>
    <cellStyle name="Percent 7 2 4 2 3 2 3" xfId="46294"/>
    <cellStyle name="Percent 7 2 4 2 3 2 4" xfId="46295"/>
    <cellStyle name="Percent 7 2 4 2 3 3" xfId="46296"/>
    <cellStyle name="Percent 7 2 4 2 3 3 2" xfId="46297"/>
    <cellStyle name="Percent 7 2 4 2 3 3 3" xfId="46298"/>
    <cellStyle name="Percent 7 2 4 2 3 3 4" xfId="46299"/>
    <cellStyle name="Percent 7 2 4 2 3 4" xfId="46300"/>
    <cellStyle name="Percent 7 2 4 2 3 5" xfId="46301"/>
    <cellStyle name="Percent 7 2 4 2 3 6" xfId="46302"/>
    <cellStyle name="Percent 7 2 4 2 4" xfId="46303"/>
    <cellStyle name="Percent 7 2 4 2 4 2" xfId="46304"/>
    <cellStyle name="Percent 7 2 4 2 4 3" xfId="46305"/>
    <cellStyle name="Percent 7 2 4 2 4 4" xfId="46306"/>
    <cellStyle name="Percent 7 2 4 2 5" xfId="46307"/>
    <cellStyle name="Percent 7 2 4 2 5 2" xfId="46308"/>
    <cellStyle name="Percent 7 2 4 2 5 3" xfId="46309"/>
    <cellStyle name="Percent 7 2 4 2 5 4" xfId="46310"/>
    <cellStyle name="Percent 7 2 4 2 6" xfId="46311"/>
    <cellStyle name="Percent 7 2 4 2 7" xfId="46312"/>
    <cellStyle name="Percent 7 2 4 2 8" xfId="46313"/>
    <cellStyle name="Percent 7 2 4 3" xfId="46314"/>
    <cellStyle name="Percent 7 2 4 3 2" xfId="46315"/>
    <cellStyle name="Percent 7 2 4 3 2 2" xfId="46316"/>
    <cellStyle name="Percent 7 2 4 3 2 2 2" xfId="46317"/>
    <cellStyle name="Percent 7 2 4 3 2 2 3" xfId="46318"/>
    <cellStyle name="Percent 7 2 4 3 2 2 4" xfId="46319"/>
    <cellStyle name="Percent 7 2 4 3 2 3" xfId="46320"/>
    <cellStyle name="Percent 7 2 4 3 2 3 2" xfId="46321"/>
    <cellStyle name="Percent 7 2 4 3 2 3 3" xfId="46322"/>
    <cellStyle name="Percent 7 2 4 3 2 3 4" xfId="46323"/>
    <cellStyle name="Percent 7 2 4 3 2 4" xfId="46324"/>
    <cellStyle name="Percent 7 2 4 3 2 5" xfId="46325"/>
    <cellStyle name="Percent 7 2 4 3 2 6" xfId="46326"/>
    <cellStyle name="Percent 7 2 4 3 3" xfId="46327"/>
    <cellStyle name="Percent 7 2 4 3 3 2" xfId="46328"/>
    <cellStyle name="Percent 7 2 4 3 3 2 2" xfId="46329"/>
    <cellStyle name="Percent 7 2 4 3 3 2 3" xfId="46330"/>
    <cellStyle name="Percent 7 2 4 3 3 2 4" xfId="46331"/>
    <cellStyle name="Percent 7 2 4 3 3 3" xfId="46332"/>
    <cellStyle name="Percent 7 2 4 3 3 3 2" xfId="46333"/>
    <cellStyle name="Percent 7 2 4 3 3 3 3" xfId="46334"/>
    <cellStyle name="Percent 7 2 4 3 3 3 4" xfId="46335"/>
    <cellStyle name="Percent 7 2 4 3 3 4" xfId="46336"/>
    <cellStyle name="Percent 7 2 4 3 3 5" xfId="46337"/>
    <cellStyle name="Percent 7 2 4 3 3 6" xfId="46338"/>
    <cellStyle name="Percent 7 2 4 3 4" xfId="46339"/>
    <cellStyle name="Percent 7 2 4 3 4 2" xfId="46340"/>
    <cellStyle name="Percent 7 2 4 3 4 3" xfId="46341"/>
    <cellStyle name="Percent 7 2 4 3 4 4" xfId="46342"/>
    <cellStyle name="Percent 7 2 4 3 5" xfId="46343"/>
    <cellStyle name="Percent 7 2 4 3 5 2" xfId="46344"/>
    <cellStyle name="Percent 7 2 4 3 5 3" xfId="46345"/>
    <cellStyle name="Percent 7 2 4 3 5 4" xfId="46346"/>
    <cellStyle name="Percent 7 2 4 3 6" xfId="46347"/>
    <cellStyle name="Percent 7 2 4 3 7" xfId="46348"/>
    <cellStyle name="Percent 7 2 4 3 8" xfId="46349"/>
    <cellStyle name="Percent 7 2 4 4" xfId="46350"/>
    <cellStyle name="Percent 7 2 4 4 2" xfId="46351"/>
    <cellStyle name="Percent 7 2 4 4 2 2" xfId="46352"/>
    <cellStyle name="Percent 7 2 4 4 2 3" xfId="46353"/>
    <cellStyle name="Percent 7 2 4 4 2 4" xfId="46354"/>
    <cellStyle name="Percent 7 2 4 4 3" xfId="46355"/>
    <cellStyle name="Percent 7 2 4 4 3 2" xfId="46356"/>
    <cellStyle name="Percent 7 2 4 4 3 3" xfId="46357"/>
    <cellStyle name="Percent 7 2 4 4 3 4" xfId="46358"/>
    <cellStyle name="Percent 7 2 4 4 4" xfId="46359"/>
    <cellStyle name="Percent 7 2 4 4 5" xfId="46360"/>
    <cellStyle name="Percent 7 2 4 4 6" xfId="46361"/>
    <cellStyle name="Percent 7 2 4 5" xfId="46362"/>
    <cellStyle name="Percent 7 2 4 5 2" xfId="46363"/>
    <cellStyle name="Percent 7 2 4 5 2 2" xfId="46364"/>
    <cellStyle name="Percent 7 2 4 5 2 3" xfId="46365"/>
    <cellStyle name="Percent 7 2 4 5 2 4" xfId="46366"/>
    <cellStyle name="Percent 7 2 4 5 3" xfId="46367"/>
    <cellStyle name="Percent 7 2 4 5 3 2" xfId="46368"/>
    <cellStyle name="Percent 7 2 4 5 3 3" xfId="46369"/>
    <cellStyle name="Percent 7 2 4 5 3 4" xfId="46370"/>
    <cellStyle name="Percent 7 2 4 5 4" xfId="46371"/>
    <cellStyle name="Percent 7 2 4 5 5" xfId="46372"/>
    <cellStyle name="Percent 7 2 4 5 6" xfId="46373"/>
    <cellStyle name="Percent 7 2 4 6" xfId="46374"/>
    <cellStyle name="Percent 7 2 4 6 2" xfId="46375"/>
    <cellStyle name="Percent 7 2 4 6 3" xfId="46376"/>
    <cellStyle name="Percent 7 2 4 6 4" xfId="46377"/>
    <cellStyle name="Percent 7 2 4 7" xfId="46378"/>
    <cellStyle name="Percent 7 2 4 7 2" xfId="46379"/>
    <cellStyle name="Percent 7 2 4 7 3" xfId="46380"/>
    <cellStyle name="Percent 7 2 4 7 4" xfId="46381"/>
    <cellStyle name="Percent 7 2 4 8" xfId="46382"/>
    <cellStyle name="Percent 7 2 4 9" xfId="46383"/>
    <cellStyle name="Percent 7 2 5" xfId="46384"/>
    <cellStyle name="Percent 7 2 5 2" xfId="46385"/>
    <cellStyle name="Percent 7 2 5 2 2" xfId="46386"/>
    <cellStyle name="Percent 7 2 5 2 2 2" xfId="46387"/>
    <cellStyle name="Percent 7 2 5 2 2 3" xfId="46388"/>
    <cellStyle name="Percent 7 2 5 2 2 4" xfId="46389"/>
    <cellStyle name="Percent 7 2 5 2 3" xfId="46390"/>
    <cellStyle name="Percent 7 2 5 2 3 2" xfId="46391"/>
    <cellStyle name="Percent 7 2 5 2 3 3" xfId="46392"/>
    <cellStyle name="Percent 7 2 5 2 3 4" xfId="46393"/>
    <cellStyle name="Percent 7 2 5 2 4" xfId="46394"/>
    <cellStyle name="Percent 7 2 5 2 5" xfId="46395"/>
    <cellStyle name="Percent 7 2 5 2 6" xfId="46396"/>
    <cellStyle name="Percent 7 2 5 3" xfId="46397"/>
    <cellStyle name="Percent 7 2 5 3 2" xfId="46398"/>
    <cellStyle name="Percent 7 2 5 3 2 2" xfId="46399"/>
    <cellStyle name="Percent 7 2 5 3 2 3" xfId="46400"/>
    <cellStyle name="Percent 7 2 5 3 2 4" xfId="46401"/>
    <cellStyle name="Percent 7 2 5 3 3" xfId="46402"/>
    <cellStyle name="Percent 7 2 5 3 3 2" xfId="46403"/>
    <cellStyle name="Percent 7 2 5 3 3 3" xfId="46404"/>
    <cellStyle name="Percent 7 2 5 3 3 4" xfId="46405"/>
    <cellStyle name="Percent 7 2 5 3 4" xfId="46406"/>
    <cellStyle name="Percent 7 2 5 3 5" xfId="46407"/>
    <cellStyle name="Percent 7 2 5 3 6" xfId="46408"/>
    <cellStyle name="Percent 7 2 5 4" xfId="46409"/>
    <cellStyle name="Percent 7 2 5 4 2" xfId="46410"/>
    <cellStyle name="Percent 7 2 5 4 3" xfId="46411"/>
    <cellStyle name="Percent 7 2 5 4 4" xfId="46412"/>
    <cellStyle name="Percent 7 2 5 5" xfId="46413"/>
    <cellStyle name="Percent 7 2 5 5 2" xfId="46414"/>
    <cellStyle name="Percent 7 2 5 5 3" xfId="46415"/>
    <cellStyle name="Percent 7 2 5 5 4" xfId="46416"/>
    <cellStyle name="Percent 7 2 5 6" xfId="46417"/>
    <cellStyle name="Percent 7 2 5 7" xfId="46418"/>
    <cellStyle name="Percent 7 2 5 8" xfId="46419"/>
    <cellStyle name="Percent 7 2 6" xfId="46420"/>
    <cellStyle name="Percent 7 2 6 2" xfId="46421"/>
    <cellStyle name="Percent 7 2 6 2 2" xfId="46422"/>
    <cellStyle name="Percent 7 2 6 2 2 2" xfId="46423"/>
    <cellStyle name="Percent 7 2 6 2 2 3" xfId="46424"/>
    <cellStyle name="Percent 7 2 6 2 2 4" xfId="46425"/>
    <cellStyle name="Percent 7 2 6 2 3" xfId="46426"/>
    <cellStyle name="Percent 7 2 6 2 3 2" xfId="46427"/>
    <cellStyle name="Percent 7 2 6 2 3 3" xfId="46428"/>
    <cellStyle name="Percent 7 2 6 2 3 4" xfId="46429"/>
    <cellStyle name="Percent 7 2 6 2 4" xfId="46430"/>
    <cellStyle name="Percent 7 2 6 2 5" xfId="46431"/>
    <cellStyle name="Percent 7 2 6 2 6" xfId="46432"/>
    <cellStyle name="Percent 7 2 6 3" xfId="46433"/>
    <cellStyle name="Percent 7 2 6 3 2" xfId="46434"/>
    <cellStyle name="Percent 7 2 6 3 2 2" xfId="46435"/>
    <cellStyle name="Percent 7 2 6 3 2 3" xfId="46436"/>
    <cellStyle name="Percent 7 2 6 3 2 4" xfId="46437"/>
    <cellStyle name="Percent 7 2 6 3 3" xfId="46438"/>
    <cellStyle name="Percent 7 2 6 3 3 2" xfId="46439"/>
    <cellStyle name="Percent 7 2 6 3 3 3" xfId="46440"/>
    <cellStyle name="Percent 7 2 6 3 3 4" xfId="46441"/>
    <cellStyle name="Percent 7 2 6 3 4" xfId="46442"/>
    <cellStyle name="Percent 7 2 6 3 5" xfId="46443"/>
    <cellStyle name="Percent 7 2 6 3 6" xfId="46444"/>
    <cellStyle name="Percent 7 2 6 4" xfId="46445"/>
    <cellStyle name="Percent 7 2 6 4 2" xfId="46446"/>
    <cellStyle name="Percent 7 2 6 4 3" xfId="46447"/>
    <cellStyle name="Percent 7 2 6 4 4" xfId="46448"/>
    <cellStyle name="Percent 7 2 6 5" xfId="46449"/>
    <cellStyle name="Percent 7 2 6 5 2" xfId="46450"/>
    <cellStyle name="Percent 7 2 6 5 3" xfId="46451"/>
    <cellStyle name="Percent 7 2 6 5 4" xfId="46452"/>
    <cellStyle name="Percent 7 2 6 6" xfId="46453"/>
    <cellStyle name="Percent 7 2 6 7" xfId="46454"/>
    <cellStyle name="Percent 7 2 6 8" xfId="46455"/>
    <cellStyle name="Percent 7 2 7" xfId="46456"/>
    <cellStyle name="Percent 7 2 7 2" xfId="46457"/>
    <cellStyle name="Percent 7 2 7 2 2" xfId="46458"/>
    <cellStyle name="Percent 7 2 7 2 2 2" xfId="46459"/>
    <cellStyle name="Percent 7 2 7 2 2 3" xfId="46460"/>
    <cellStyle name="Percent 7 2 7 2 2 4" xfId="46461"/>
    <cellStyle name="Percent 7 2 7 2 3" xfId="46462"/>
    <cellStyle name="Percent 7 2 7 2 3 2" xfId="46463"/>
    <cellStyle name="Percent 7 2 7 2 3 3" xfId="46464"/>
    <cellStyle name="Percent 7 2 7 2 3 4" xfId="46465"/>
    <cellStyle name="Percent 7 2 7 2 4" xfId="46466"/>
    <cellStyle name="Percent 7 2 7 2 5" xfId="46467"/>
    <cellStyle name="Percent 7 2 7 2 6" xfId="46468"/>
    <cellStyle name="Percent 7 2 7 3" xfId="46469"/>
    <cellStyle name="Percent 7 2 7 3 2" xfId="46470"/>
    <cellStyle name="Percent 7 2 7 3 2 2" xfId="46471"/>
    <cellStyle name="Percent 7 2 7 3 2 3" xfId="46472"/>
    <cellStyle name="Percent 7 2 7 3 2 4" xfId="46473"/>
    <cellStyle name="Percent 7 2 7 3 3" xfId="46474"/>
    <cellStyle name="Percent 7 2 7 3 3 2" xfId="46475"/>
    <cellStyle name="Percent 7 2 7 3 3 3" xfId="46476"/>
    <cellStyle name="Percent 7 2 7 3 3 4" xfId="46477"/>
    <cellStyle name="Percent 7 2 7 3 4" xfId="46478"/>
    <cellStyle name="Percent 7 2 7 3 5" xfId="46479"/>
    <cellStyle name="Percent 7 2 7 3 6" xfId="46480"/>
    <cellStyle name="Percent 7 2 7 4" xfId="46481"/>
    <cellStyle name="Percent 7 2 7 4 2" xfId="46482"/>
    <cellStyle name="Percent 7 2 7 4 3" xfId="46483"/>
    <cellStyle name="Percent 7 2 7 4 4" xfId="46484"/>
    <cellStyle name="Percent 7 2 7 5" xfId="46485"/>
    <cellStyle name="Percent 7 2 7 5 2" xfId="46486"/>
    <cellStyle name="Percent 7 2 7 5 3" xfId="46487"/>
    <cellStyle name="Percent 7 2 7 5 4" xfId="46488"/>
    <cellStyle name="Percent 7 2 7 6" xfId="46489"/>
    <cellStyle name="Percent 7 2 7 7" xfId="46490"/>
    <cellStyle name="Percent 7 2 7 8" xfId="46491"/>
    <cellStyle name="Percent 7 2 8" xfId="46492"/>
    <cellStyle name="Percent 7 2 8 2" xfId="46493"/>
    <cellStyle name="Percent 7 2 8 2 2" xfId="46494"/>
    <cellStyle name="Percent 7 2 8 2 3" xfId="46495"/>
    <cellStyle name="Percent 7 2 8 2 4" xfId="46496"/>
    <cellStyle name="Percent 7 2 8 3" xfId="46497"/>
    <cellStyle name="Percent 7 2 8 3 2" xfId="46498"/>
    <cellStyle name="Percent 7 2 8 3 3" xfId="46499"/>
    <cellStyle name="Percent 7 2 8 3 4" xfId="46500"/>
    <cellStyle name="Percent 7 2 8 4" xfId="46501"/>
    <cellStyle name="Percent 7 2 8 5" xfId="46502"/>
    <cellStyle name="Percent 7 2 8 6" xfId="46503"/>
    <cellStyle name="Percent 7 2 9" xfId="46504"/>
    <cellStyle name="Percent 7 2 9 2" xfId="46505"/>
    <cellStyle name="Percent 7 2 9 2 2" xfId="46506"/>
    <cellStyle name="Percent 7 2 9 2 3" xfId="46507"/>
    <cellStyle name="Percent 7 2 9 2 4" xfId="46508"/>
    <cellStyle name="Percent 7 2 9 3" xfId="46509"/>
    <cellStyle name="Percent 7 2 9 3 2" xfId="46510"/>
    <cellStyle name="Percent 7 2 9 3 3" xfId="46511"/>
    <cellStyle name="Percent 7 2 9 3 4" xfId="46512"/>
    <cellStyle name="Percent 7 2 9 4" xfId="46513"/>
    <cellStyle name="Percent 7 2 9 5" xfId="46514"/>
    <cellStyle name="Percent 7 2 9 6" xfId="46515"/>
    <cellStyle name="Percent 7 3" xfId="46516"/>
    <cellStyle name="Percent 7 3 10" xfId="46517"/>
    <cellStyle name="Percent 7 3 10 2" xfId="46518"/>
    <cellStyle name="Percent 7 3 10 3" xfId="46519"/>
    <cellStyle name="Percent 7 3 10 4" xfId="46520"/>
    <cellStyle name="Percent 7 3 11" xfId="46521"/>
    <cellStyle name="Percent 7 3 11 2" xfId="46522"/>
    <cellStyle name="Percent 7 3 11 3" xfId="46523"/>
    <cellStyle name="Percent 7 3 11 4" xfId="46524"/>
    <cellStyle name="Percent 7 3 11 5" xfId="46525"/>
    <cellStyle name="Percent 7 3 12" xfId="46526"/>
    <cellStyle name="Percent 7 3 13" xfId="46527"/>
    <cellStyle name="Percent 7 3 14" xfId="46528"/>
    <cellStyle name="Percent 7 3 15" xfId="46529"/>
    <cellStyle name="Percent 7 3 16" xfId="46530"/>
    <cellStyle name="Percent 7 3 2" xfId="46531"/>
    <cellStyle name="Percent 7 3 2 10" xfId="46532"/>
    <cellStyle name="Percent 7 3 2 11" xfId="46533"/>
    <cellStyle name="Percent 7 3 2 12" xfId="46534"/>
    <cellStyle name="Percent 7 3 2 2" xfId="46535"/>
    <cellStyle name="Percent 7 3 2 2 10" xfId="46536"/>
    <cellStyle name="Percent 7 3 2 2 2" xfId="46537"/>
    <cellStyle name="Percent 7 3 2 2 2 2" xfId="46538"/>
    <cellStyle name="Percent 7 3 2 2 2 2 2" xfId="46539"/>
    <cellStyle name="Percent 7 3 2 2 2 2 2 2" xfId="46540"/>
    <cellStyle name="Percent 7 3 2 2 2 2 2 3" xfId="46541"/>
    <cellStyle name="Percent 7 3 2 2 2 2 2 4" xfId="46542"/>
    <cellStyle name="Percent 7 3 2 2 2 2 3" xfId="46543"/>
    <cellStyle name="Percent 7 3 2 2 2 2 3 2" xfId="46544"/>
    <cellStyle name="Percent 7 3 2 2 2 2 3 3" xfId="46545"/>
    <cellStyle name="Percent 7 3 2 2 2 2 3 4" xfId="46546"/>
    <cellStyle name="Percent 7 3 2 2 2 2 4" xfId="46547"/>
    <cellStyle name="Percent 7 3 2 2 2 2 5" xfId="46548"/>
    <cellStyle name="Percent 7 3 2 2 2 2 6" xfId="46549"/>
    <cellStyle name="Percent 7 3 2 2 2 3" xfId="46550"/>
    <cellStyle name="Percent 7 3 2 2 2 3 2" xfId="46551"/>
    <cellStyle name="Percent 7 3 2 2 2 3 2 2" xfId="46552"/>
    <cellStyle name="Percent 7 3 2 2 2 3 2 3" xfId="46553"/>
    <cellStyle name="Percent 7 3 2 2 2 3 2 4" xfId="46554"/>
    <cellStyle name="Percent 7 3 2 2 2 3 3" xfId="46555"/>
    <cellStyle name="Percent 7 3 2 2 2 3 3 2" xfId="46556"/>
    <cellStyle name="Percent 7 3 2 2 2 3 3 3" xfId="46557"/>
    <cellStyle name="Percent 7 3 2 2 2 3 3 4" xfId="46558"/>
    <cellStyle name="Percent 7 3 2 2 2 3 4" xfId="46559"/>
    <cellStyle name="Percent 7 3 2 2 2 3 5" xfId="46560"/>
    <cellStyle name="Percent 7 3 2 2 2 3 6" xfId="46561"/>
    <cellStyle name="Percent 7 3 2 2 2 4" xfId="46562"/>
    <cellStyle name="Percent 7 3 2 2 2 4 2" xfId="46563"/>
    <cellStyle name="Percent 7 3 2 2 2 4 3" xfId="46564"/>
    <cellStyle name="Percent 7 3 2 2 2 4 4" xfId="46565"/>
    <cellStyle name="Percent 7 3 2 2 2 5" xfId="46566"/>
    <cellStyle name="Percent 7 3 2 2 2 5 2" xfId="46567"/>
    <cellStyle name="Percent 7 3 2 2 2 5 3" xfId="46568"/>
    <cellStyle name="Percent 7 3 2 2 2 5 4" xfId="46569"/>
    <cellStyle name="Percent 7 3 2 2 2 6" xfId="46570"/>
    <cellStyle name="Percent 7 3 2 2 2 7" xfId="46571"/>
    <cellStyle name="Percent 7 3 2 2 2 8" xfId="46572"/>
    <cellStyle name="Percent 7 3 2 2 3" xfId="46573"/>
    <cellStyle name="Percent 7 3 2 2 3 2" xfId="46574"/>
    <cellStyle name="Percent 7 3 2 2 3 2 2" xfId="46575"/>
    <cellStyle name="Percent 7 3 2 2 3 2 2 2" xfId="46576"/>
    <cellStyle name="Percent 7 3 2 2 3 2 2 3" xfId="46577"/>
    <cellStyle name="Percent 7 3 2 2 3 2 2 4" xfId="46578"/>
    <cellStyle name="Percent 7 3 2 2 3 2 3" xfId="46579"/>
    <cellStyle name="Percent 7 3 2 2 3 2 3 2" xfId="46580"/>
    <cellStyle name="Percent 7 3 2 2 3 2 3 3" xfId="46581"/>
    <cellStyle name="Percent 7 3 2 2 3 2 3 4" xfId="46582"/>
    <cellStyle name="Percent 7 3 2 2 3 2 4" xfId="46583"/>
    <cellStyle name="Percent 7 3 2 2 3 2 5" xfId="46584"/>
    <cellStyle name="Percent 7 3 2 2 3 2 6" xfId="46585"/>
    <cellStyle name="Percent 7 3 2 2 3 3" xfId="46586"/>
    <cellStyle name="Percent 7 3 2 2 3 3 2" xfId="46587"/>
    <cellStyle name="Percent 7 3 2 2 3 3 2 2" xfId="46588"/>
    <cellStyle name="Percent 7 3 2 2 3 3 2 3" xfId="46589"/>
    <cellStyle name="Percent 7 3 2 2 3 3 2 4" xfId="46590"/>
    <cellStyle name="Percent 7 3 2 2 3 3 3" xfId="46591"/>
    <cellStyle name="Percent 7 3 2 2 3 3 3 2" xfId="46592"/>
    <cellStyle name="Percent 7 3 2 2 3 3 3 3" xfId="46593"/>
    <cellStyle name="Percent 7 3 2 2 3 3 3 4" xfId="46594"/>
    <cellStyle name="Percent 7 3 2 2 3 3 4" xfId="46595"/>
    <cellStyle name="Percent 7 3 2 2 3 3 5" xfId="46596"/>
    <cellStyle name="Percent 7 3 2 2 3 3 6" xfId="46597"/>
    <cellStyle name="Percent 7 3 2 2 3 4" xfId="46598"/>
    <cellStyle name="Percent 7 3 2 2 3 4 2" xfId="46599"/>
    <cellStyle name="Percent 7 3 2 2 3 4 3" xfId="46600"/>
    <cellStyle name="Percent 7 3 2 2 3 4 4" xfId="46601"/>
    <cellStyle name="Percent 7 3 2 2 3 5" xfId="46602"/>
    <cellStyle name="Percent 7 3 2 2 3 5 2" xfId="46603"/>
    <cellStyle name="Percent 7 3 2 2 3 5 3" xfId="46604"/>
    <cellStyle name="Percent 7 3 2 2 3 5 4" xfId="46605"/>
    <cellStyle name="Percent 7 3 2 2 3 6" xfId="46606"/>
    <cellStyle name="Percent 7 3 2 2 3 7" xfId="46607"/>
    <cellStyle name="Percent 7 3 2 2 3 8" xfId="46608"/>
    <cellStyle name="Percent 7 3 2 2 4" xfId="46609"/>
    <cellStyle name="Percent 7 3 2 2 4 2" xfId="46610"/>
    <cellStyle name="Percent 7 3 2 2 4 2 2" xfId="46611"/>
    <cellStyle name="Percent 7 3 2 2 4 2 3" xfId="46612"/>
    <cellStyle name="Percent 7 3 2 2 4 2 4" xfId="46613"/>
    <cellStyle name="Percent 7 3 2 2 4 3" xfId="46614"/>
    <cellStyle name="Percent 7 3 2 2 4 3 2" xfId="46615"/>
    <cellStyle name="Percent 7 3 2 2 4 3 3" xfId="46616"/>
    <cellStyle name="Percent 7 3 2 2 4 3 4" xfId="46617"/>
    <cellStyle name="Percent 7 3 2 2 4 4" xfId="46618"/>
    <cellStyle name="Percent 7 3 2 2 4 5" xfId="46619"/>
    <cellStyle name="Percent 7 3 2 2 4 6" xfId="46620"/>
    <cellStyle name="Percent 7 3 2 2 5" xfId="46621"/>
    <cellStyle name="Percent 7 3 2 2 5 2" xfId="46622"/>
    <cellStyle name="Percent 7 3 2 2 5 2 2" xfId="46623"/>
    <cellStyle name="Percent 7 3 2 2 5 2 3" xfId="46624"/>
    <cellStyle name="Percent 7 3 2 2 5 2 4" xfId="46625"/>
    <cellStyle name="Percent 7 3 2 2 5 3" xfId="46626"/>
    <cellStyle name="Percent 7 3 2 2 5 3 2" xfId="46627"/>
    <cellStyle name="Percent 7 3 2 2 5 3 3" xfId="46628"/>
    <cellStyle name="Percent 7 3 2 2 5 3 4" xfId="46629"/>
    <cellStyle name="Percent 7 3 2 2 5 4" xfId="46630"/>
    <cellStyle name="Percent 7 3 2 2 5 5" xfId="46631"/>
    <cellStyle name="Percent 7 3 2 2 5 6" xfId="46632"/>
    <cellStyle name="Percent 7 3 2 2 6" xfId="46633"/>
    <cellStyle name="Percent 7 3 2 2 6 2" xfId="46634"/>
    <cellStyle name="Percent 7 3 2 2 6 3" xfId="46635"/>
    <cellStyle name="Percent 7 3 2 2 6 4" xfId="46636"/>
    <cellStyle name="Percent 7 3 2 2 7" xfId="46637"/>
    <cellStyle name="Percent 7 3 2 2 7 2" xfId="46638"/>
    <cellStyle name="Percent 7 3 2 2 7 3" xfId="46639"/>
    <cellStyle name="Percent 7 3 2 2 7 4" xfId="46640"/>
    <cellStyle name="Percent 7 3 2 2 8" xfId="46641"/>
    <cellStyle name="Percent 7 3 2 2 9" xfId="46642"/>
    <cellStyle name="Percent 7 3 2 3" xfId="46643"/>
    <cellStyle name="Percent 7 3 2 3 2" xfId="46644"/>
    <cellStyle name="Percent 7 3 2 3 2 2" xfId="46645"/>
    <cellStyle name="Percent 7 3 2 3 2 2 2" xfId="46646"/>
    <cellStyle name="Percent 7 3 2 3 2 2 3" xfId="46647"/>
    <cellStyle name="Percent 7 3 2 3 2 2 4" xfId="46648"/>
    <cellStyle name="Percent 7 3 2 3 2 3" xfId="46649"/>
    <cellStyle name="Percent 7 3 2 3 2 3 2" xfId="46650"/>
    <cellStyle name="Percent 7 3 2 3 2 3 3" xfId="46651"/>
    <cellStyle name="Percent 7 3 2 3 2 3 4" xfId="46652"/>
    <cellStyle name="Percent 7 3 2 3 2 4" xfId="46653"/>
    <cellStyle name="Percent 7 3 2 3 2 5" xfId="46654"/>
    <cellStyle name="Percent 7 3 2 3 2 6" xfId="46655"/>
    <cellStyle name="Percent 7 3 2 3 3" xfId="46656"/>
    <cellStyle name="Percent 7 3 2 3 3 2" xfId="46657"/>
    <cellStyle name="Percent 7 3 2 3 3 2 2" xfId="46658"/>
    <cellStyle name="Percent 7 3 2 3 3 2 3" xfId="46659"/>
    <cellStyle name="Percent 7 3 2 3 3 2 4" xfId="46660"/>
    <cellStyle name="Percent 7 3 2 3 3 3" xfId="46661"/>
    <cellStyle name="Percent 7 3 2 3 3 3 2" xfId="46662"/>
    <cellStyle name="Percent 7 3 2 3 3 3 3" xfId="46663"/>
    <cellStyle name="Percent 7 3 2 3 3 3 4" xfId="46664"/>
    <cellStyle name="Percent 7 3 2 3 3 4" xfId="46665"/>
    <cellStyle name="Percent 7 3 2 3 3 5" xfId="46666"/>
    <cellStyle name="Percent 7 3 2 3 3 6" xfId="46667"/>
    <cellStyle name="Percent 7 3 2 3 4" xfId="46668"/>
    <cellStyle name="Percent 7 3 2 3 4 2" xfId="46669"/>
    <cellStyle name="Percent 7 3 2 3 4 3" xfId="46670"/>
    <cellStyle name="Percent 7 3 2 3 4 4" xfId="46671"/>
    <cellStyle name="Percent 7 3 2 3 5" xfId="46672"/>
    <cellStyle name="Percent 7 3 2 3 5 2" xfId="46673"/>
    <cellStyle name="Percent 7 3 2 3 5 3" xfId="46674"/>
    <cellStyle name="Percent 7 3 2 3 5 4" xfId="46675"/>
    <cellStyle name="Percent 7 3 2 3 6" xfId="46676"/>
    <cellStyle name="Percent 7 3 2 3 7" xfId="46677"/>
    <cellStyle name="Percent 7 3 2 3 8" xfId="46678"/>
    <cellStyle name="Percent 7 3 2 4" xfId="46679"/>
    <cellStyle name="Percent 7 3 2 4 2" xfId="46680"/>
    <cellStyle name="Percent 7 3 2 4 2 2" xfId="46681"/>
    <cellStyle name="Percent 7 3 2 4 2 2 2" xfId="46682"/>
    <cellStyle name="Percent 7 3 2 4 2 2 3" xfId="46683"/>
    <cellStyle name="Percent 7 3 2 4 2 2 4" xfId="46684"/>
    <cellStyle name="Percent 7 3 2 4 2 3" xfId="46685"/>
    <cellStyle name="Percent 7 3 2 4 2 3 2" xfId="46686"/>
    <cellStyle name="Percent 7 3 2 4 2 3 3" xfId="46687"/>
    <cellStyle name="Percent 7 3 2 4 2 3 4" xfId="46688"/>
    <cellStyle name="Percent 7 3 2 4 2 4" xfId="46689"/>
    <cellStyle name="Percent 7 3 2 4 2 5" xfId="46690"/>
    <cellStyle name="Percent 7 3 2 4 2 6" xfId="46691"/>
    <cellStyle name="Percent 7 3 2 4 3" xfId="46692"/>
    <cellStyle name="Percent 7 3 2 4 3 2" xfId="46693"/>
    <cellStyle name="Percent 7 3 2 4 3 2 2" xfId="46694"/>
    <cellStyle name="Percent 7 3 2 4 3 2 3" xfId="46695"/>
    <cellStyle name="Percent 7 3 2 4 3 2 4" xfId="46696"/>
    <cellStyle name="Percent 7 3 2 4 3 3" xfId="46697"/>
    <cellStyle name="Percent 7 3 2 4 3 3 2" xfId="46698"/>
    <cellStyle name="Percent 7 3 2 4 3 3 3" xfId="46699"/>
    <cellStyle name="Percent 7 3 2 4 3 3 4" xfId="46700"/>
    <cellStyle name="Percent 7 3 2 4 3 4" xfId="46701"/>
    <cellStyle name="Percent 7 3 2 4 3 5" xfId="46702"/>
    <cellStyle name="Percent 7 3 2 4 3 6" xfId="46703"/>
    <cellStyle name="Percent 7 3 2 4 4" xfId="46704"/>
    <cellStyle name="Percent 7 3 2 4 4 2" xfId="46705"/>
    <cellStyle name="Percent 7 3 2 4 4 3" xfId="46706"/>
    <cellStyle name="Percent 7 3 2 4 4 4" xfId="46707"/>
    <cellStyle name="Percent 7 3 2 4 5" xfId="46708"/>
    <cellStyle name="Percent 7 3 2 4 5 2" xfId="46709"/>
    <cellStyle name="Percent 7 3 2 4 5 3" xfId="46710"/>
    <cellStyle name="Percent 7 3 2 4 5 4" xfId="46711"/>
    <cellStyle name="Percent 7 3 2 4 6" xfId="46712"/>
    <cellStyle name="Percent 7 3 2 4 7" xfId="46713"/>
    <cellStyle name="Percent 7 3 2 4 8" xfId="46714"/>
    <cellStyle name="Percent 7 3 2 5" xfId="46715"/>
    <cellStyle name="Percent 7 3 2 5 2" xfId="46716"/>
    <cellStyle name="Percent 7 3 2 5 2 2" xfId="46717"/>
    <cellStyle name="Percent 7 3 2 5 2 2 2" xfId="46718"/>
    <cellStyle name="Percent 7 3 2 5 2 2 3" xfId="46719"/>
    <cellStyle name="Percent 7 3 2 5 2 2 4" xfId="46720"/>
    <cellStyle name="Percent 7 3 2 5 2 3" xfId="46721"/>
    <cellStyle name="Percent 7 3 2 5 2 3 2" xfId="46722"/>
    <cellStyle name="Percent 7 3 2 5 2 3 3" xfId="46723"/>
    <cellStyle name="Percent 7 3 2 5 2 3 4" xfId="46724"/>
    <cellStyle name="Percent 7 3 2 5 2 4" xfId="46725"/>
    <cellStyle name="Percent 7 3 2 5 2 5" xfId="46726"/>
    <cellStyle name="Percent 7 3 2 5 2 6" xfId="46727"/>
    <cellStyle name="Percent 7 3 2 5 3" xfId="46728"/>
    <cellStyle name="Percent 7 3 2 5 3 2" xfId="46729"/>
    <cellStyle name="Percent 7 3 2 5 3 2 2" xfId="46730"/>
    <cellStyle name="Percent 7 3 2 5 3 2 3" xfId="46731"/>
    <cellStyle name="Percent 7 3 2 5 3 2 4" xfId="46732"/>
    <cellStyle name="Percent 7 3 2 5 3 3" xfId="46733"/>
    <cellStyle name="Percent 7 3 2 5 3 3 2" xfId="46734"/>
    <cellStyle name="Percent 7 3 2 5 3 3 3" xfId="46735"/>
    <cellStyle name="Percent 7 3 2 5 3 3 4" xfId="46736"/>
    <cellStyle name="Percent 7 3 2 5 3 4" xfId="46737"/>
    <cellStyle name="Percent 7 3 2 5 3 5" xfId="46738"/>
    <cellStyle name="Percent 7 3 2 5 3 6" xfId="46739"/>
    <cellStyle name="Percent 7 3 2 5 4" xfId="46740"/>
    <cellStyle name="Percent 7 3 2 5 4 2" xfId="46741"/>
    <cellStyle name="Percent 7 3 2 5 4 3" xfId="46742"/>
    <cellStyle name="Percent 7 3 2 5 4 4" xfId="46743"/>
    <cellStyle name="Percent 7 3 2 5 5" xfId="46744"/>
    <cellStyle name="Percent 7 3 2 5 5 2" xfId="46745"/>
    <cellStyle name="Percent 7 3 2 5 5 3" xfId="46746"/>
    <cellStyle name="Percent 7 3 2 5 5 4" xfId="46747"/>
    <cellStyle name="Percent 7 3 2 5 6" xfId="46748"/>
    <cellStyle name="Percent 7 3 2 5 7" xfId="46749"/>
    <cellStyle name="Percent 7 3 2 5 8" xfId="46750"/>
    <cellStyle name="Percent 7 3 2 6" xfId="46751"/>
    <cellStyle name="Percent 7 3 2 6 2" xfId="46752"/>
    <cellStyle name="Percent 7 3 2 6 2 2" xfId="46753"/>
    <cellStyle name="Percent 7 3 2 6 2 3" xfId="46754"/>
    <cellStyle name="Percent 7 3 2 6 2 4" xfId="46755"/>
    <cellStyle name="Percent 7 3 2 6 3" xfId="46756"/>
    <cellStyle name="Percent 7 3 2 6 3 2" xfId="46757"/>
    <cellStyle name="Percent 7 3 2 6 3 3" xfId="46758"/>
    <cellStyle name="Percent 7 3 2 6 3 4" xfId="46759"/>
    <cellStyle name="Percent 7 3 2 6 4" xfId="46760"/>
    <cellStyle name="Percent 7 3 2 6 5" xfId="46761"/>
    <cellStyle name="Percent 7 3 2 6 6" xfId="46762"/>
    <cellStyle name="Percent 7 3 2 7" xfId="46763"/>
    <cellStyle name="Percent 7 3 2 7 2" xfId="46764"/>
    <cellStyle name="Percent 7 3 2 7 2 2" xfId="46765"/>
    <cellStyle name="Percent 7 3 2 7 2 3" xfId="46766"/>
    <cellStyle name="Percent 7 3 2 7 2 4" xfId="46767"/>
    <cellStyle name="Percent 7 3 2 7 3" xfId="46768"/>
    <cellStyle name="Percent 7 3 2 7 3 2" xfId="46769"/>
    <cellStyle name="Percent 7 3 2 7 3 3" xfId="46770"/>
    <cellStyle name="Percent 7 3 2 7 3 4" xfId="46771"/>
    <cellStyle name="Percent 7 3 2 7 4" xfId="46772"/>
    <cellStyle name="Percent 7 3 2 7 5" xfId="46773"/>
    <cellStyle name="Percent 7 3 2 7 6" xfId="46774"/>
    <cellStyle name="Percent 7 3 2 8" xfId="46775"/>
    <cellStyle name="Percent 7 3 2 8 2" xfId="46776"/>
    <cellStyle name="Percent 7 3 2 8 3" xfId="46777"/>
    <cellStyle name="Percent 7 3 2 8 4" xfId="46778"/>
    <cellStyle name="Percent 7 3 2 9" xfId="46779"/>
    <cellStyle name="Percent 7 3 2 9 2" xfId="46780"/>
    <cellStyle name="Percent 7 3 2 9 3" xfId="46781"/>
    <cellStyle name="Percent 7 3 2 9 4" xfId="46782"/>
    <cellStyle name="Percent 7 3 3" xfId="46783"/>
    <cellStyle name="Percent 7 3 3 10" xfId="46784"/>
    <cellStyle name="Percent 7 3 3 2" xfId="46785"/>
    <cellStyle name="Percent 7 3 3 2 2" xfId="46786"/>
    <cellStyle name="Percent 7 3 3 2 2 2" xfId="46787"/>
    <cellStyle name="Percent 7 3 3 2 2 2 2" xfId="46788"/>
    <cellStyle name="Percent 7 3 3 2 2 2 3" xfId="46789"/>
    <cellStyle name="Percent 7 3 3 2 2 2 4" xfId="46790"/>
    <cellStyle name="Percent 7 3 3 2 2 3" xfId="46791"/>
    <cellStyle name="Percent 7 3 3 2 2 3 2" xfId="46792"/>
    <cellStyle name="Percent 7 3 3 2 2 3 3" xfId="46793"/>
    <cellStyle name="Percent 7 3 3 2 2 3 4" xfId="46794"/>
    <cellStyle name="Percent 7 3 3 2 2 4" xfId="46795"/>
    <cellStyle name="Percent 7 3 3 2 2 5" xfId="46796"/>
    <cellStyle name="Percent 7 3 3 2 2 6" xfId="46797"/>
    <cellStyle name="Percent 7 3 3 2 3" xfId="46798"/>
    <cellStyle name="Percent 7 3 3 2 3 2" xfId="46799"/>
    <cellStyle name="Percent 7 3 3 2 3 2 2" xfId="46800"/>
    <cellStyle name="Percent 7 3 3 2 3 2 3" xfId="46801"/>
    <cellStyle name="Percent 7 3 3 2 3 2 4" xfId="46802"/>
    <cellStyle name="Percent 7 3 3 2 3 3" xfId="46803"/>
    <cellStyle name="Percent 7 3 3 2 3 3 2" xfId="46804"/>
    <cellStyle name="Percent 7 3 3 2 3 3 3" xfId="46805"/>
    <cellStyle name="Percent 7 3 3 2 3 3 4" xfId="46806"/>
    <cellStyle name="Percent 7 3 3 2 3 4" xfId="46807"/>
    <cellStyle name="Percent 7 3 3 2 3 5" xfId="46808"/>
    <cellStyle name="Percent 7 3 3 2 3 6" xfId="46809"/>
    <cellStyle name="Percent 7 3 3 2 4" xfId="46810"/>
    <cellStyle name="Percent 7 3 3 2 4 2" xfId="46811"/>
    <cellStyle name="Percent 7 3 3 2 4 3" xfId="46812"/>
    <cellStyle name="Percent 7 3 3 2 4 4" xfId="46813"/>
    <cellStyle name="Percent 7 3 3 2 5" xfId="46814"/>
    <cellStyle name="Percent 7 3 3 2 5 2" xfId="46815"/>
    <cellStyle name="Percent 7 3 3 2 5 3" xfId="46816"/>
    <cellStyle name="Percent 7 3 3 2 5 4" xfId="46817"/>
    <cellStyle name="Percent 7 3 3 2 6" xfId="46818"/>
    <cellStyle name="Percent 7 3 3 2 7" xfId="46819"/>
    <cellStyle name="Percent 7 3 3 2 8" xfId="46820"/>
    <cellStyle name="Percent 7 3 3 3" xfId="46821"/>
    <cellStyle name="Percent 7 3 3 3 2" xfId="46822"/>
    <cellStyle name="Percent 7 3 3 3 2 2" xfId="46823"/>
    <cellStyle name="Percent 7 3 3 3 2 2 2" xfId="46824"/>
    <cellStyle name="Percent 7 3 3 3 2 2 3" xfId="46825"/>
    <cellStyle name="Percent 7 3 3 3 2 2 4" xfId="46826"/>
    <cellStyle name="Percent 7 3 3 3 2 3" xfId="46827"/>
    <cellStyle name="Percent 7 3 3 3 2 3 2" xfId="46828"/>
    <cellStyle name="Percent 7 3 3 3 2 3 3" xfId="46829"/>
    <cellStyle name="Percent 7 3 3 3 2 3 4" xfId="46830"/>
    <cellStyle name="Percent 7 3 3 3 2 4" xfId="46831"/>
    <cellStyle name="Percent 7 3 3 3 2 5" xfId="46832"/>
    <cellStyle name="Percent 7 3 3 3 2 6" xfId="46833"/>
    <cellStyle name="Percent 7 3 3 3 3" xfId="46834"/>
    <cellStyle name="Percent 7 3 3 3 3 2" xfId="46835"/>
    <cellStyle name="Percent 7 3 3 3 3 2 2" xfId="46836"/>
    <cellStyle name="Percent 7 3 3 3 3 2 3" xfId="46837"/>
    <cellStyle name="Percent 7 3 3 3 3 2 4" xfId="46838"/>
    <cellStyle name="Percent 7 3 3 3 3 3" xfId="46839"/>
    <cellStyle name="Percent 7 3 3 3 3 3 2" xfId="46840"/>
    <cellStyle name="Percent 7 3 3 3 3 3 3" xfId="46841"/>
    <cellStyle name="Percent 7 3 3 3 3 3 4" xfId="46842"/>
    <cellStyle name="Percent 7 3 3 3 3 4" xfId="46843"/>
    <cellStyle name="Percent 7 3 3 3 3 5" xfId="46844"/>
    <cellStyle name="Percent 7 3 3 3 3 6" xfId="46845"/>
    <cellStyle name="Percent 7 3 3 3 4" xfId="46846"/>
    <cellStyle name="Percent 7 3 3 3 4 2" xfId="46847"/>
    <cellStyle name="Percent 7 3 3 3 4 3" xfId="46848"/>
    <cellStyle name="Percent 7 3 3 3 4 4" xfId="46849"/>
    <cellStyle name="Percent 7 3 3 3 5" xfId="46850"/>
    <cellStyle name="Percent 7 3 3 3 5 2" xfId="46851"/>
    <cellStyle name="Percent 7 3 3 3 5 3" xfId="46852"/>
    <cellStyle name="Percent 7 3 3 3 5 4" xfId="46853"/>
    <cellStyle name="Percent 7 3 3 3 6" xfId="46854"/>
    <cellStyle name="Percent 7 3 3 3 7" xfId="46855"/>
    <cellStyle name="Percent 7 3 3 3 8" xfId="46856"/>
    <cellStyle name="Percent 7 3 3 4" xfId="46857"/>
    <cellStyle name="Percent 7 3 3 4 2" xfId="46858"/>
    <cellStyle name="Percent 7 3 3 4 2 2" xfId="46859"/>
    <cellStyle name="Percent 7 3 3 4 2 3" xfId="46860"/>
    <cellStyle name="Percent 7 3 3 4 2 4" xfId="46861"/>
    <cellStyle name="Percent 7 3 3 4 3" xfId="46862"/>
    <cellStyle name="Percent 7 3 3 4 3 2" xfId="46863"/>
    <cellStyle name="Percent 7 3 3 4 3 3" xfId="46864"/>
    <cellStyle name="Percent 7 3 3 4 3 4" xfId="46865"/>
    <cellStyle name="Percent 7 3 3 4 4" xfId="46866"/>
    <cellStyle name="Percent 7 3 3 4 5" xfId="46867"/>
    <cellStyle name="Percent 7 3 3 4 6" xfId="46868"/>
    <cellStyle name="Percent 7 3 3 5" xfId="46869"/>
    <cellStyle name="Percent 7 3 3 5 2" xfId="46870"/>
    <cellStyle name="Percent 7 3 3 5 2 2" xfId="46871"/>
    <cellStyle name="Percent 7 3 3 5 2 3" xfId="46872"/>
    <cellStyle name="Percent 7 3 3 5 2 4" xfId="46873"/>
    <cellStyle name="Percent 7 3 3 5 3" xfId="46874"/>
    <cellStyle name="Percent 7 3 3 5 3 2" xfId="46875"/>
    <cellStyle name="Percent 7 3 3 5 3 3" xfId="46876"/>
    <cellStyle name="Percent 7 3 3 5 3 4" xfId="46877"/>
    <cellStyle name="Percent 7 3 3 5 4" xfId="46878"/>
    <cellStyle name="Percent 7 3 3 5 5" xfId="46879"/>
    <cellStyle name="Percent 7 3 3 5 6" xfId="46880"/>
    <cellStyle name="Percent 7 3 3 6" xfId="46881"/>
    <cellStyle name="Percent 7 3 3 6 2" xfId="46882"/>
    <cellStyle name="Percent 7 3 3 6 3" xfId="46883"/>
    <cellStyle name="Percent 7 3 3 6 4" xfId="46884"/>
    <cellStyle name="Percent 7 3 3 7" xfId="46885"/>
    <cellStyle name="Percent 7 3 3 7 2" xfId="46886"/>
    <cellStyle name="Percent 7 3 3 7 3" xfId="46887"/>
    <cellStyle name="Percent 7 3 3 7 4" xfId="46888"/>
    <cellStyle name="Percent 7 3 3 8" xfId="46889"/>
    <cellStyle name="Percent 7 3 3 9" xfId="46890"/>
    <cellStyle name="Percent 7 3 4" xfId="46891"/>
    <cellStyle name="Percent 7 3 4 2" xfId="46892"/>
    <cellStyle name="Percent 7 3 4 2 2" xfId="46893"/>
    <cellStyle name="Percent 7 3 4 2 2 2" xfId="46894"/>
    <cellStyle name="Percent 7 3 4 2 2 3" xfId="46895"/>
    <cellStyle name="Percent 7 3 4 2 2 4" xfId="46896"/>
    <cellStyle name="Percent 7 3 4 2 3" xfId="46897"/>
    <cellStyle name="Percent 7 3 4 2 3 2" xfId="46898"/>
    <cellStyle name="Percent 7 3 4 2 3 3" xfId="46899"/>
    <cellStyle name="Percent 7 3 4 2 3 4" xfId="46900"/>
    <cellStyle name="Percent 7 3 4 2 4" xfId="46901"/>
    <cellStyle name="Percent 7 3 4 2 5" xfId="46902"/>
    <cellStyle name="Percent 7 3 4 2 6" xfId="46903"/>
    <cellStyle name="Percent 7 3 4 3" xfId="46904"/>
    <cellStyle name="Percent 7 3 4 3 2" xfId="46905"/>
    <cellStyle name="Percent 7 3 4 3 2 2" xfId="46906"/>
    <cellStyle name="Percent 7 3 4 3 2 3" xfId="46907"/>
    <cellStyle name="Percent 7 3 4 3 2 4" xfId="46908"/>
    <cellStyle name="Percent 7 3 4 3 3" xfId="46909"/>
    <cellStyle name="Percent 7 3 4 3 3 2" xfId="46910"/>
    <cellStyle name="Percent 7 3 4 3 3 3" xfId="46911"/>
    <cellStyle name="Percent 7 3 4 3 3 4" xfId="46912"/>
    <cellStyle name="Percent 7 3 4 3 4" xfId="46913"/>
    <cellStyle name="Percent 7 3 4 3 5" xfId="46914"/>
    <cellStyle name="Percent 7 3 4 3 6" xfId="46915"/>
    <cellStyle name="Percent 7 3 4 4" xfId="46916"/>
    <cellStyle name="Percent 7 3 4 4 2" xfId="46917"/>
    <cellStyle name="Percent 7 3 4 4 3" xfId="46918"/>
    <cellStyle name="Percent 7 3 4 4 4" xfId="46919"/>
    <cellStyle name="Percent 7 3 4 5" xfId="46920"/>
    <cellStyle name="Percent 7 3 4 5 2" xfId="46921"/>
    <cellStyle name="Percent 7 3 4 5 3" xfId="46922"/>
    <cellStyle name="Percent 7 3 4 5 4" xfId="46923"/>
    <cellStyle name="Percent 7 3 4 6" xfId="46924"/>
    <cellStyle name="Percent 7 3 4 7" xfId="46925"/>
    <cellStyle name="Percent 7 3 4 8" xfId="46926"/>
    <cellStyle name="Percent 7 3 5" xfId="46927"/>
    <cellStyle name="Percent 7 3 5 2" xfId="46928"/>
    <cellStyle name="Percent 7 3 5 2 2" xfId="46929"/>
    <cellStyle name="Percent 7 3 5 2 2 2" xfId="46930"/>
    <cellStyle name="Percent 7 3 5 2 2 3" xfId="46931"/>
    <cellStyle name="Percent 7 3 5 2 2 4" xfId="46932"/>
    <cellStyle name="Percent 7 3 5 2 3" xfId="46933"/>
    <cellStyle name="Percent 7 3 5 2 3 2" xfId="46934"/>
    <cellStyle name="Percent 7 3 5 2 3 3" xfId="46935"/>
    <cellStyle name="Percent 7 3 5 2 3 4" xfId="46936"/>
    <cellStyle name="Percent 7 3 5 2 4" xfId="46937"/>
    <cellStyle name="Percent 7 3 5 2 5" xfId="46938"/>
    <cellStyle name="Percent 7 3 5 2 6" xfId="46939"/>
    <cellStyle name="Percent 7 3 5 3" xfId="46940"/>
    <cellStyle name="Percent 7 3 5 3 2" xfId="46941"/>
    <cellStyle name="Percent 7 3 5 3 2 2" xfId="46942"/>
    <cellStyle name="Percent 7 3 5 3 2 3" xfId="46943"/>
    <cellStyle name="Percent 7 3 5 3 2 4" xfId="46944"/>
    <cellStyle name="Percent 7 3 5 3 3" xfId="46945"/>
    <cellStyle name="Percent 7 3 5 3 3 2" xfId="46946"/>
    <cellStyle name="Percent 7 3 5 3 3 3" xfId="46947"/>
    <cellStyle name="Percent 7 3 5 3 3 4" xfId="46948"/>
    <cellStyle name="Percent 7 3 5 3 4" xfId="46949"/>
    <cellStyle name="Percent 7 3 5 3 5" xfId="46950"/>
    <cellStyle name="Percent 7 3 5 3 6" xfId="46951"/>
    <cellStyle name="Percent 7 3 5 4" xfId="46952"/>
    <cellStyle name="Percent 7 3 5 4 2" xfId="46953"/>
    <cellStyle name="Percent 7 3 5 4 3" xfId="46954"/>
    <cellStyle name="Percent 7 3 5 4 4" xfId="46955"/>
    <cellStyle name="Percent 7 3 5 5" xfId="46956"/>
    <cellStyle name="Percent 7 3 5 5 2" xfId="46957"/>
    <cellStyle name="Percent 7 3 5 5 3" xfId="46958"/>
    <cellStyle name="Percent 7 3 5 5 4" xfId="46959"/>
    <cellStyle name="Percent 7 3 5 6" xfId="46960"/>
    <cellStyle name="Percent 7 3 5 7" xfId="46961"/>
    <cellStyle name="Percent 7 3 5 8" xfId="46962"/>
    <cellStyle name="Percent 7 3 6" xfId="46963"/>
    <cellStyle name="Percent 7 3 6 2" xfId="46964"/>
    <cellStyle name="Percent 7 3 6 2 2" xfId="46965"/>
    <cellStyle name="Percent 7 3 6 2 2 2" xfId="46966"/>
    <cellStyle name="Percent 7 3 6 2 2 3" xfId="46967"/>
    <cellStyle name="Percent 7 3 6 2 2 4" xfId="46968"/>
    <cellStyle name="Percent 7 3 6 2 3" xfId="46969"/>
    <cellStyle name="Percent 7 3 6 2 3 2" xfId="46970"/>
    <cellStyle name="Percent 7 3 6 2 3 3" xfId="46971"/>
    <cellStyle name="Percent 7 3 6 2 3 4" xfId="46972"/>
    <cellStyle name="Percent 7 3 6 2 4" xfId="46973"/>
    <cellStyle name="Percent 7 3 6 2 5" xfId="46974"/>
    <cellStyle name="Percent 7 3 6 2 6" xfId="46975"/>
    <cellStyle name="Percent 7 3 6 3" xfId="46976"/>
    <cellStyle name="Percent 7 3 6 3 2" xfId="46977"/>
    <cellStyle name="Percent 7 3 6 3 2 2" xfId="46978"/>
    <cellStyle name="Percent 7 3 6 3 2 3" xfId="46979"/>
    <cellStyle name="Percent 7 3 6 3 2 4" xfId="46980"/>
    <cellStyle name="Percent 7 3 6 3 3" xfId="46981"/>
    <cellStyle name="Percent 7 3 6 3 3 2" xfId="46982"/>
    <cellStyle name="Percent 7 3 6 3 3 3" xfId="46983"/>
    <cellStyle name="Percent 7 3 6 3 3 4" xfId="46984"/>
    <cellStyle name="Percent 7 3 6 3 4" xfId="46985"/>
    <cellStyle name="Percent 7 3 6 3 5" xfId="46986"/>
    <cellStyle name="Percent 7 3 6 3 6" xfId="46987"/>
    <cellStyle name="Percent 7 3 6 4" xfId="46988"/>
    <cellStyle name="Percent 7 3 6 4 2" xfId="46989"/>
    <cellStyle name="Percent 7 3 6 4 3" xfId="46990"/>
    <cellStyle name="Percent 7 3 6 4 4" xfId="46991"/>
    <cellStyle name="Percent 7 3 6 5" xfId="46992"/>
    <cellStyle name="Percent 7 3 6 5 2" xfId="46993"/>
    <cellStyle name="Percent 7 3 6 5 3" xfId="46994"/>
    <cellStyle name="Percent 7 3 6 5 4" xfId="46995"/>
    <cellStyle name="Percent 7 3 6 6" xfId="46996"/>
    <cellStyle name="Percent 7 3 6 7" xfId="46997"/>
    <cellStyle name="Percent 7 3 6 8" xfId="46998"/>
    <cellStyle name="Percent 7 3 7" xfId="46999"/>
    <cellStyle name="Percent 7 3 7 2" xfId="47000"/>
    <cellStyle name="Percent 7 3 7 2 2" xfId="47001"/>
    <cellStyle name="Percent 7 3 7 2 3" xfId="47002"/>
    <cellStyle name="Percent 7 3 7 2 4" xfId="47003"/>
    <cellStyle name="Percent 7 3 7 3" xfId="47004"/>
    <cellStyle name="Percent 7 3 7 3 2" xfId="47005"/>
    <cellStyle name="Percent 7 3 7 3 3" xfId="47006"/>
    <cellStyle name="Percent 7 3 7 3 4" xfId="47007"/>
    <cellStyle name="Percent 7 3 7 4" xfId="47008"/>
    <cellStyle name="Percent 7 3 7 5" xfId="47009"/>
    <cellStyle name="Percent 7 3 7 6" xfId="47010"/>
    <cellStyle name="Percent 7 3 8" xfId="47011"/>
    <cellStyle name="Percent 7 3 8 2" xfId="47012"/>
    <cellStyle name="Percent 7 3 8 2 2" xfId="47013"/>
    <cellStyle name="Percent 7 3 8 2 3" xfId="47014"/>
    <cellStyle name="Percent 7 3 8 2 4" xfId="47015"/>
    <cellStyle name="Percent 7 3 8 3" xfId="47016"/>
    <cellStyle name="Percent 7 3 8 3 2" xfId="47017"/>
    <cellStyle name="Percent 7 3 8 3 3" xfId="47018"/>
    <cellStyle name="Percent 7 3 8 3 4" xfId="47019"/>
    <cellStyle name="Percent 7 3 8 4" xfId="47020"/>
    <cellStyle name="Percent 7 3 8 5" xfId="47021"/>
    <cellStyle name="Percent 7 3 8 6" xfId="47022"/>
    <cellStyle name="Percent 7 3 9" xfId="47023"/>
    <cellStyle name="Percent 7 3 9 2" xfId="47024"/>
    <cellStyle name="Percent 7 3 9 3" xfId="47025"/>
    <cellStyle name="Percent 7 3 9 4" xfId="47026"/>
    <cellStyle name="Percent 7 4" xfId="47027"/>
    <cellStyle name="Percent 7 4 10" xfId="47028"/>
    <cellStyle name="Percent 7 4 11" xfId="47029"/>
    <cellStyle name="Percent 7 4 12" xfId="47030"/>
    <cellStyle name="Percent 7 4 2" xfId="47031"/>
    <cellStyle name="Percent 7 4 2 10" xfId="47032"/>
    <cellStyle name="Percent 7 4 2 2" xfId="47033"/>
    <cellStyle name="Percent 7 4 2 2 2" xfId="47034"/>
    <cellStyle name="Percent 7 4 2 2 2 2" xfId="47035"/>
    <cellStyle name="Percent 7 4 2 2 2 2 2" xfId="47036"/>
    <cellStyle name="Percent 7 4 2 2 2 2 3" xfId="47037"/>
    <cellStyle name="Percent 7 4 2 2 2 2 4" xfId="47038"/>
    <cellStyle name="Percent 7 4 2 2 2 3" xfId="47039"/>
    <cellStyle name="Percent 7 4 2 2 2 3 2" xfId="47040"/>
    <cellStyle name="Percent 7 4 2 2 2 3 3" xfId="47041"/>
    <cellStyle name="Percent 7 4 2 2 2 3 4" xfId="47042"/>
    <cellStyle name="Percent 7 4 2 2 2 4" xfId="47043"/>
    <cellStyle name="Percent 7 4 2 2 2 5" xfId="47044"/>
    <cellStyle name="Percent 7 4 2 2 2 6" xfId="47045"/>
    <cellStyle name="Percent 7 4 2 2 3" xfId="47046"/>
    <cellStyle name="Percent 7 4 2 2 3 2" xfId="47047"/>
    <cellStyle name="Percent 7 4 2 2 3 2 2" xfId="47048"/>
    <cellStyle name="Percent 7 4 2 2 3 2 3" xfId="47049"/>
    <cellStyle name="Percent 7 4 2 2 3 2 4" xfId="47050"/>
    <cellStyle name="Percent 7 4 2 2 3 3" xfId="47051"/>
    <cellStyle name="Percent 7 4 2 2 3 3 2" xfId="47052"/>
    <cellStyle name="Percent 7 4 2 2 3 3 3" xfId="47053"/>
    <cellStyle name="Percent 7 4 2 2 3 3 4" xfId="47054"/>
    <cellStyle name="Percent 7 4 2 2 3 4" xfId="47055"/>
    <cellStyle name="Percent 7 4 2 2 3 5" xfId="47056"/>
    <cellStyle name="Percent 7 4 2 2 3 6" xfId="47057"/>
    <cellStyle name="Percent 7 4 2 2 4" xfId="47058"/>
    <cellStyle name="Percent 7 4 2 2 4 2" xfId="47059"/>
    <cellStyle name="Percent 7 4 2 2 4 3" xfId="47060"/>
    <cellStyle name="Percent 7 4 2 2 4 4" xfId="47061"/>
    <cellStyle name="Percent 7 4 2 2 5" xfId="47062"/>
    <cellStyle name="Percent 7 4 2 2 5 2" xfId="47063"/>
    <cellStyle name="Percent 7 4 2 2 5 3" xfId="47064"/>
    <cellStyle name="Percent 7 4 2 2 5 4" xfId="47065"/>
    <cellStyle name="Percent 7 4 2 2 6" xfId="47066"/>
    <cellStyle name="Percent 7 4 2 2 7" xfId="47067"/>
    <cellStyle name="Percent 7 4 2 2 8" xfId="47068"/>
    <cellStyle name="Percent 7 4 2 3" xfId="47069"/>
    <cellStyle name="Percent 7 4 2 3 2" xfId="47070"/>
    <cellStyle name="Percent 7 4 2 3 2 2" xfId="47071"/>
    <cellStyle name="Percent 7 4 2 3 2 2 2" xfId="47072"/>
    <cellStyle name="Percent 7 4 2 3 2 2 3" xfId="47073"/>
    <cellStyle name="Percent 7 4 2 3 2 2 4" xfId="47074"/>
    <cellStyle name="Percent 7 4 2 3 2 3" xfId="47075"/>
    <cellStyle name="Percent 7 4 2 3 2 3 2" xfId="47076"/>
    <cellStyle name="Percent 7 4 2 3 2 3 3" xfId="47077"/>
    <cellStyle name="Percent 7 4 2 3 2 3 4" xfId="47078"/>
    <cellStyle name="Percent 7 4 2 3 2 4" xfId="47079"/>
    <cellStyle name="Percent 7 4 2 3 2 5" xfId="47080"/>
    <cellStyle name="Percent 7 4 2 3 2 6" xfId="47081"/>
    <cellStyle name="Percent 7 4 2 3 3" xfId="47082"/>
    <cellStyle name="Percent 7 4 2 3 3 2" xfId="47083"/>
    <cellStyle name="Percent 7 4 2 3 3 2 2" xfId="47084"/>
    <cellStyle name="Percent 7 4 2 3 3 2 3" xfId="47085"/>
    <cellStyle name="Percent 7 4 2 3 3 2 4" xfId="47086"/>
    <cellStyle name="Percent 7 4 2 3 3 3" xfId="47087"/>
    <cellStyle name="Percent 7 4 2 3 3 3 2" xfId="47088"/>
    <cellStyle name="Percent 7 4 2 3 3 3 3" xfId="47089"/>
    <cellStyle name="Percent 7 4 2 3 3 3 4" xfId="47090"/>
    <cellStyle name="Percent 7 4 2 3 3 4" xfId="47091"/>
    <cellStyle name="Percent 7 4 2 3 3 5" xfId="47092"/>
    <cellStyle name="Percent 7 4 2 3 3 6" xfId="47093"/>
    <cellStyle name="Percent 7 4 2 3 4" xfId="47094"/>
    <cellStyle name="Percent 7 4 2 3 4 2" xfId="47095"/>
    <cellStyle name="Percent 7 4 2 3 4 3" xfId="47096"/>
    <cellStyle name="Percent 7 4 2 3 4 4" xfId="47097"/>
    <cellStyle name="Percent 7 4 2 3 5" xfId="47098"/>
    <cellStyle name="Percent 7 4 2 3 5 2" xfId="47099"/>
    <cellStyle name="Percent 7 4 2 3 5 3" xfId="47100"/>
    <cellStyle name="Percent 7 4 2 3 5 4" xfId="47101"/>
    <cellStyle name="Percent 7 4 2 3 6" xfId="47102"/>
    <cellStyle name="Percent 7 4 2 3 7" xfId="47103"/>
    <cellStyle name="Percent 7 4 2 3 8" xfId="47104"/>
    <cellStyle name="Percent 7 4 2 4" xfId="47105"/>
    <cellStyle name="Percent 7 4 2 4 2" xfId="47106"/>
    <cellStyle name="Percent 7 4 2 4 2 2" xfId="47107"/>
    <cellStyle name="Percent 7 4 2 4 2 3" xfId="47108"/>
    <cellStyle name="Percent 7 4 2 4 2 4" xfId="47109"/>
    <cellStyle name="Percent 7 4 2 4 3" xfId="47110"/>
    <cellStyle name="Percent 7 4 2 4 3 2" xfId="47111"/>
    <cellStyle name="Percent 7 4 2 4 3 3" xfId="47112"/>
    <cellStyle name="Percent 7 4 2 4 3 4" xfId="47113"/>
    <cellStyle name="Percent 7 4 2 4 4" xfId="47114"/>
    <cellStyle name="Percent 7 4 2 4 5" xfId="47115"/>
    <cellStyle name="Percent 7 4 2 4 6" xfId="47116"/>
    <cellStyle name="Percent 7 4 2 5" xfId="47117"/>
    <cellStyle name="Percent 7 4 2 5 2" xfId="47118"/>
    <cellStyle name="Percent 7 4 2 5 2 2" xfId="47119"/>
    <cellStyle name="Percent 7 4 2 5 2 3" xfId="47120"/>
    <cellStyle name="Percent 7 4 2 5 2 4" xfId="47121"/>
    <cellStyle name="Percent 7 4 2 5 3" xfId="47122"/>
    <cellStyle name="Percent 7 4 2 5 3 2" xfId="47123"/>
    <cellStyle name="Percent 7 4 2 5 3 3" xfId="47124"/>
    <cellStyle name="Percent 7 4 2 5 3 4" xfId="47125"/>
    <cellStyle name="Percent 7 4 2 5 4" xfId="47126"/>
    <cellStyle name="Percent 7 4 2 5 5" xfId="47127"/>
    <cellStyle name="Percent 7 4 2 5 6" xfId="47128"/>
    <cellStyle name="Percent 7 4 2 6" xfId="47129"/>
    <cellStyle name="Percent 7 4 2 6 2" xfId="47130"/>
    <cellStyle name="Percent 7 4 2 6 3" xfId="47131"/>
    <cellStyle name="Percent 7 4 2 6 4" xfId="47132"/>
    <cellStyle name="Percent 7 4 2 7" xfId="47133"/>
    <cellStyle name="Percent 7 4 2 7 2" xfId="47134"/>
    <cellStyle name="Percent 7 4 2 7 3" xfId="47135"/>
    <cellStyle name="Percent 7 4 2 7 4" xfId="47136"/>
    <cellStyle name="Percent 7 4 2 7 5" xfId="47137"/>
    <cellStyle name="Percent 7 4 2 8" xfId="47138"/>
    <cellStyle name="Percent 7 4 2 9" xfId="47139"/>
    <cellStyle name="Percent 7 4 3" xfId="47140"/>
    <cellStyle name="Percent 7 4 3 2" xfId="47141"/>
    <cellStyle name="Percent 7 4 3 2 2" xfId="47142"/>
    <cellStyle name="Percent 7 4 3 2 2 2" xfId="47143"/>
    <cellStyle name="Percent 7 4 3 2 2 3" xfId="47144"/>
    <cellStyle name="Percent 7 4 3 2 2 4" xfId="47145"/>
    <cellStyle name="Percent 7 4 3 2 3" xfId="47146"/>
    <cellStyle name="Percent 7 4 3 2 3 2" xfId="47147"/>
    <cellStyle name="Percent 7 4 3 2 3 3" xfId="47148"/>
    <cellStyle name="Percent 7 4 3 2 3 4" xfId="47149"/>
    <cellStyle name="Percent 7 4 3 2 4" xfId="47150"/>
    <cellStyle name="Percent 7 4 3 2 5" xfId="47151"/>
    <cellStyle name="Percent 7 4 3 2 6" xfId="47152"/>
    <cellStyle name="Percent 7 4 3 3" xfId="47153"/>
    <cellStyle name="Percent 7 4 3 3 2" xfId="47154"/>
    <cellStyle name="Percent 7 4 3 3 2 2" xfId="47155"/>
    <cellStyle name="Percent 7 4 3 3 2 3" xfId="47156"/>
    <cellStyle name="Percent 7 4 3 3 2 4" xfId="47157"/>
    <cellStyle name="Percent 7 4 3 3 3" xfId="47158"/>
    <cellStyle name="Percent 7 4 3 3 3 2" xfId="47159"/>
    <cellStyle name="Percent 7 4 3 3 3 3" xfId="47160"/>
    <cellStyle name="Percent 7 4 3 3 3 4" xfId="47161"/>
    <cellStyle name="Percent 7 4 3 3 4" xfId="47162"/>
    <cellStyle name="Percent 7 4 3 3 5" xfId="47163"/>
    <cellStyle name="Percent 7 4 3 3 6" xfId="47164"/>
    <cellStyle name="Percent 7 4 3 4" xfId="47165"/>
    <cellStyle name="Percent 7 4 3 4 2" xfId="47166"/>
    <cellStyle name="Percent 7 4 3 4 3" xfId="47167"/>
    <cellStyle name="Percent 7 4 3 4 4" xfId="47168"/>
    <cellStyle name="Percent 7 4 3 5" xfId="47169"/>
    <cellStyle name="Percent 7 4 3 5 2" xfId="47170"/>
    <cellStyle name="Percent 7 4 3 5 3" xfId="47171"/>
    <cellStyle name="Percent 7 4 3 5 4" xfId="47172"/>
    <cellStyle name="Percent 7 4 3 6" xfId="47173"/>
    <cellStyle name="Percent 7 4 3 7" xfId="47174"/>
    <cellStyle name="Percent 7 4 3 8" xfId="47175"/>
    <cellStyle name="Percent 7 4 4" xfId="47176"/>
    <cellStyle name="Percent 7 4 4 2" xfId="47177"/>
    <cellStyle name="Percent 7 4 4 2 2" xfId="47178"/>
    <cellStyle name="Percent 7 4 4 2 2 2" xfId="47179"/>
    <cellStyle name="Percent 7 4 4 2 2 3" xfId="47180"/>
    <cellStyle name="Percent 7 4 4 2 2 4" xfId="47181"/>
    <cellStyle name="Percent 7 4 4 2 3" xfId="47182"/>
    <cellStyle name="Percent 7 4 4 2 3 2" xfId="47183"/>
    <cellStyle name="Percent 7 4 4 2 3 3" xfId="47184"/>
    <cellStyle name="Percent 7 4 4 2 3 4" xfId="47185"/>
    <cellStyle name="Percent 7 4 4 2 4" xfId="47186"/>
    <cellStyle name="Percent 7 4 4 2 5" xfId="47187"/>
    <cellStyle name="Percent 7 4 4 2 6" xfId="47188"/>
    <cellStyle name="Percent 7 4 4 3" xfId="47189"/>
    <cellStyle name="Percent 7 4 4 3 2" xfId="47190"/>
    <cellStyle name="Percent 7 4 4 3 2 2" xfId="47191"/>
    <cellStyle name="Percent 7 4 4 3 2 3" xfId="47192"/>
    <cellStyle name="Percent 7 4 4 3 2 4" xfId="47193"/>
    <cellStyle name="Percent 7 4 4 3 3" xfId="47194"/>
    <cellStyle name="Percent 7 4 4 3 3 2" xfId="47195"/>
    <cellStyle name="Percent 7 4 4 3 3 3" xfId="47196"/>
    <cellStyle name="Percent 7 4 4 3 3 4" xfId="47197"/>
    <cellStyle name="Percent 7 4 4 3 4" xfId="47198"/>
    <cellStyle name="Percent 7 4 4 3 5" xfId="47199"/>
    <cellStyle name="Percent 7 4 4 3 6" xfId="47200"/>
    <cellStyle name="Percent 7 4 4 4" xfId="47201"/>
    <cellStyle name="Percent 7 4 4 4 2" xfId="47202"/>
    <cellStyle name="Percent 7 4 4 4 3" xfId="47203"/>
    <cellStyle name="Percent 7 4 4 4 4" xfId="47204"/>
    <cellStyle name="Percent 7 4 4 5" xfId="47205"/>
    <cellStyle name="Percent 7 4 4 5 2" xfId="47206"/>
    <cellStyle name="Percent 7 4 4 5 3" xfId="47207"/>
    <cellStyle name="Percent 7 4 4 5 4" xfId="47208"/>
    <cellStyle name="Percent 7 4 4 6" xfId="47209"/>
    <cellStyle name="Percent 7 4 4 7" xfId="47210"/>
    <cellStyle name="Percent 7 4 4 8" xfId="47211"/>
    <cellStyle name="Percent 7 4 5" xfId="47212"/>
    <cellStyle name="Percent 7 4 5 2" xfId="47213"/>
    <cellStyle name="Percent 7 4 5 2 2" xfId="47214"/>
    <cellStyle name="Percent 7 4 5 2 2 2" xfId="47215"/>
    <cellStyle name="Percent 7 4 5 2 2 3" xfId="47216"/>
    <cellStyle name="Percent 7 4 5 2 2 4" xfId="47217"/>
    <cellStyle name="Percent 7 4 5 2 3" xfId="47218"/>
    <cellStyle name="Percent 7 4 5 2 3 2" xfId="47219"/>
    <cellStyle name="Percent 7 4 5 2 3 3" xfId="47220"/>
    <cellStyle name="Percent 7 4 5 2 3 4" xfId="47221"/>
    <cellStyle name="Percent 7 4 5 2 4" xfId="47222"/>
    <cellStyle name="Percent 7 4 5 2 5" xfId="47223"/>
    <cellStyle name="Percent 7 4 5 2 6" xfId="47224"/>
    <cellStyle name="Percent 7 4 5 3" xfId="47225"/>
    <cellStyle name="Percent 7 4 5 3 2" xfId="47226"/>
    <cellStyle name="Percent 7 4 5 3 2 2" xfId="47227"/>
    <cellStyle name="Percent 7 4 5 3 2 3" xfId="47228"/>
    <cellStyle name="Percent 7 4 5 3 2 4" xfId="47229"/>
    <cellStyle name="Percent 7 4 5 3 3" xfId="47230"/>
    <cellStyle name="Percent 7 4 5 3 3 2" xfId="47231"/>
    <cellStyle name="Percent 7 4 5 3 3 3" xfId="47232"/>
    <cellStyle name="Percent 7 4 5 3 3 4" xfId="47233"/>
    <cellStyle name="Percent 7 4 5 3 4" xfId="47234"/>
    <cellStyle name="Percent 7 4 5 3 5" xfId="47235"/>
    <cellStyle name="Percent 7 4 5 3 6" xfId="47236"/>
    <cellStyle name="Percent 7 4 5 4" xfId="47237"/>
    <cellStyle name="Percent 7 4 5 4 2" xfId="47238"/>
    <cellStyle name="Percent 7 4 5 4 3" xfId="47239"/>
    <cellStyle name="Percent 7 4 5 4 4" xfId="47240"/>
    <cellStyle name="Percent 7 4 5 5" xfId="47241"/>
    <cellStyle name="Percent 7 4 5 5 2" xfId="47242"/>
    <cellStyle name="Percent 7 4 5 5 3" xfId="47243"/>
    <cellStyle name="Percent 7 4 5 5 4" xfId="47244"/>
    <cellStyle name="Percent 7 4 5 6" xfId="47245"/>
    <cellStyle name="Percent 7 4 5 7" xfId="47246"/>
    <cellStyle name="Percent 7 4 5 8" xfId="47247"/>
    <cellStyle name="Percent 7 4 6" xfId="47248"/>
    <cellStyle name="Percent 7 4 6 2" xfId="47249"/>
    <cellStyle name="Percent 7 4 6 2 2" xfId="47250"/>
    <cellStyle name="Percent 7 4 6 2 3" xfId="47251"/>
    <cellStyle name="Percent 7 4 6 2 4" xfId="47252"/>
    <cellStyle name="Percent 7 4 6 3" xfId="47253"/>
    <cellStyle name="Percent 7 4 6 3 2" xfId="47254"/>
    <cellStyle name="Percent 7 4 6 3 3" xfId="47255"/>
    <cellStyle name="Percent 7 4 6 3 4" xfId="47256"/>
    <cellStyle name="Percent 7 4 6 4" xfId="47257"/>
    <cellStyle name="Percent 7 4 6 5" xfId="47258"/>
    <cellStyle name="Percent 7 4 6 6" xfId="47259"/>
    <cellStyle name="Percent 7 4 7" xfId="47260"/>
    <cellStyle name="Percent 7 4 7 2" xfId="47261"/>
    <cellStyle name="Percent 7 4 7 2 2" xfId="47262"/>
    <cellStyle name="Percent 7 4 7 2 3" xfId="47263"/>
    <cellStyle name="Percent 7 4 7 2 4" xfId="47264"/>
    <cellStyle name="Percent 7 4 7 3" xfId="47265"/>
    <cellStyle name="Percent 7 4 7 3 2" xfId="47266"/>
    <cellStyle name="Percent 7 4 7 3 3" xfId="47267"/>
    <cellStyle name="Percent 7 4 7 3 4" xfId="47268"/>
    <cellStyle name="Percent 7 4 7 4" xfId="47269"/>
    <cellStyle name="Percent 7 4 7 5" xfId="47270"/>
    <cellStyle name="Percent 7 4 7 6" xfId="47271"/>
    <cellStyle name="Percent 7 4 8" xfId="47272"/>
    <cellStyle name="Percent 7 4 8 2" xfId="47273"/>
    <cellStyle name="Percent 7 4 8 3" xfId="47274"/>
    <cellStyle name="Percent 7 4 8 4" xfId="47275"/>
    <cellStyle name="Percent 7 4 9" xfId="47276"/>
    <cellStyle name="Percent 7 4 9 2" xfId="47277"/>
    <cellStyle name="Percent 7 4 9 3" xfId="47278"/>
    <cellStyle name="Percent 7 4 9 4" xfId="47279"/>
    <cellStyle name="Percent 7 4 9 5" xfId="47280"/>
    <cellStyle name="Percent 7 5" xfId="47281"/>
    <cellStyle name="Percent 7 5 10" xfId="47282"/>
    <cellStyle name="Percent 7 5 2" xfId="47283"/>
    <cellStyle name="Percent 7 5 2 2" xfId="47284"/>
    <cellStyle name="Percent 7 5 2 2 2" xfId="47285"/>
    <cellStyle name="Percent 7 5 2 2 2 2" xfId="47286"/>
    <cellStyle name="Percent 7 5 2 2 2 3" xfId="47287"/>
    <cellStyle name="Percent 7 5 2 2 2 4" xfId="47288"/>
    <cellStyle name="Percent 7 5 2 2 3" xfId="47289"/>
    <cellStyle name="Percent 7 5 2 2 3 2" xfId="47290"/>
    <cellStyle name="Percent 7 5 2 2 3 3" xfId="47291"/>
    <cellStyle name="Percent 7 5 2 2 3 4" xfId="47292"/>
    <cellStyle name="Percent 7 5 2 2 4" xfId="47293"/>
    <cellStyle name="Percent 7 5 2 2 5" xfId="47294"/>
    <cellStyle name="Percent 7 5 2 2 6" xfId="47295"/>
    <cellStyle name="Percent 7 5 2 3" xfId="47296"/>
    <cellStyle name="Percent 7 5 2 3 2" xfId="47297"/>
    <cellStyle name="Percent 7 5 2 3 2 2" xfId="47298"/>
    <cellStyle name="Percent 7 5 2 3 2 3" xfId="47299"/>
    <cellStyle name="Percent 7 5 2 3 2 4" xfId="47300"/>
    <cellStyle name="Percent 7 5 2 3 3" xfId="47301"/>
    <cellStyle name="Percent 7 5 2 3 3 2" xfId="47302"/>
    <cellStyle name="Percent 7 5 2 3 3 3" xfId="47303"/>
    <cellStyle name="Percent 7 5 2 3 3 4" xfId="47304"/>
    <cellStyle name="Percent 7 5 2 3 4" xfId="47305"/>
    <cellStyle name="Percent 7 5 2 3 5" xfId="47306"/>
    <cellStyle name="Percent 7 5 2 3 6" xfId="47307"/>
    <cellStyle name="Percent 7 5 2 4" xfId="47308"/>
    <cellStyle name="Percent 7 5 2 4 2" xfId="47309"/>
    <cellStyle name="Percent 7 5 2 4 3" xfId="47310"/>
    <cellStyle name="Percent 7 5 2 4 4" xfId="47311"/>
    <cellStyle name="Percent 7 5 2 5" xfId="47312"/>
    <cellStyle name="Percent 7 5 2 5 2" xfId="47313"/>
    <cellStyle name="Percent 7 5 2 5 3" xfId="47314"/>
    <cellStyle name="Percent 7 5 2 5 4" xfId="47315"/>
    <cellStyle name="Percent 7 5 2 5 5" xfId="47316"/>
    <cellStyle name="Percent 7 5 2 6" xfId="47317"/>
    <cellStyle name="Percent 7 5 2 7" xfId="47318"/>
    <cellStyle name="Percent 7 5 2 8" xfId="47319"/>
    <cellStyle name="Percent 7 5 3" xfId="47320"/>
    <cellStyle name="Percent 7 5 3 2" xfId="47321"/>
    <cellStyle name="Percent 7 5 3 2 2" xfId="47322"/>
    <cellStyle name="Percent 7 5 3 2 2 2" xfId="47323"/>
    <cellStyle name="Percent 7 5 3 2 2 3" xfId="47324"/>
    <cellStyle name="Percent 7 5 3 2 2 4" xfId="47325"/>
    <cellStyle name="Percent 7 5 3 2 3" xfId="47326"/>
    <cellStyle name="Percent 7 5 3 2 3 2" xfId="47327"/>
    <cellStyle name="Percent 7 5 3 2 3 3" xfId="47328"/>
    <cellStyle name="Percent 7 5 3 2 3 4" xfId="47329"/>
    <cellStyle name="Percent 7 5 3 2 4" xfId="47330"/>
    <cellStyle name="Percent 7 5 3 2 5" xfId="47331"/>
    <cellStyle name="Percent 7 5 3 2 6" xfId="47332"/>
    <cellStyle name="Percent 7 5 3 3" xfId="47333"/>
    <cellStyle name="Percent 7 5 3 3 2" xfId="47334"/>
    <cellStyle name="Percent 7 5 3 3 2 2" xfId="47335"/>
    <cellStyle name="Percent 7 5 3 3 2 3" xfId="47336"/>
    <cellStyle name="Percent 7 5 3 3 2 4" xfId="47337"/>
    <cellStyle name="Percent 7 5 3 3 3" xfId="47338"/>
    <cellStyle name="Percent 7 5 3 3 3 2" xfId="47339"/>
    <cellStyle name="Percent 7 5 3 3 3 3" xfId="47340"/>
    <cellStyle name="Percent 7 5 3 3 3 4" xfId="47341"/>
    <cellStyle name="Percent 7 5 3 3 4" xfId="47342"/>
    <cellStyle name="Percent 7 5 3 3 5" xfId="47343"/>
    <cellStyle name="Percent 7 5 3 3 6" xfId="47344"/>
    <cellStyle name="Percent 7 5 3 4" xfId="47345"/>
    <cellStyle name="Percent 7 5 3 4 2" xfId="47346"/>
    <cellStyle name="Percent 7 5 3 4 3" xfId="47347"/>
    <cellStyle name="Percent 7 5 3 4 4" xfId="47348"/>
    <cellStyle name="Percent 7 5 3 5" xfId="47349"/>
    <cellStyle name="Percent 7 5 3 5 2" xfId="47350"/>
    <cellStyle name="Percent 7 5 3 5 3" xfId="47351"/>
    <cellStyle name="Percent 7 5 3 5 4" xfId="47352"/>
    <cellStyle name="Percent 7 5 3 6" xfId="47353"/>
    <cellStyle name="Percent 7 5 3 7" xfId="47354"/>
    <cellStyle name="Percent 7 5 3 8" xfId="47355"/>
    <cellStyle name="Percent 7 5 4" xfId="47356"/>
    <cellStyle name="Percent 7 5 4 2" xfId="47357"/>
    <cellStyle name="Percent 7 5 4 2 2" xfId="47358"/>
    <cellStyle name="Percent 7 5 4 2 3" xfId="47359"/>
    <cellStyle name="Percent 7 5 4 2 4" xfId="47360"/>
    <cellStyle name="Percent 7 5 4 3" xfId="47361"/>
    <cellStyle name="Percent 7 5 4 3 2" xfId="47362"/>
    <cellStyle name="Percent 7 5 4 3 3" xfId="47363"/>
    <cellStyle name="Percent 7 5 4 3 4" xfId="47364"/>
    <cellStyle name="Percent 7 5 4 4" xfId="47365"/>
    <cellStyle name="Percent 7 5 4 5" xfId="47366"/>
    <cellStyle name="Percent 7 5 4 6" xfId="47367"/>
    <cellStyle name="Percent 7 5 5" xfId="47368"/>
    <cellStyle name="Percent 7 5 5 2" xfId="47369"/>
    <cellStyle name="Percent 7 5 5 2 2" xfId="47370"/>
    <cellStyle name="Percent 7 5 5 2 3" xfId="47371"/>
    <cellStyle name="Percent 7 5 5 2 4" xfId="47372"/>
    <cellStyle name="Percent 7 5 5 3" xfId="47373"/>
    <cellStyle name="Percent 7 5 5 3 2" xfId="47374"/>
    <cellStyle name="Percent 7 5 5 3 3" xfId="47375"/>
    <cellStyle name="Percent 7 5 5 3 4" xfId="47376"/>
    <cellStyle name="Percent 7 5 5 4" xfId="47377"/>
    <cellStyle name="Percent 7 5 5 5" xfId="47378"/>
    <cellStyle name="Percent 7 5 5 6" xfId="47379"/>
    <cellStyle name="Percent 7 5 6" xfId="47380"/>
    <cellStyle name="Percent 7 5 6 2" xfId="47381"/>
    <cellStyle name="Percent 7 5 6 3" xfId="47382"/>
    <cellStyle name="Percent 7 5 6 4" xfId="47383"/>
    <cellStyle name="Percent 7 5 7" xfId="47384"/>
    <cellStyle name="Percent 7 5 7 2" xfId="47385"/>
    <cellStyle name="Percent 7 5 7 3" xfId="47386"/>
    <cellStyle name="Percent 7 5 7 4" xfId="47387"/>
    <cellStyle name="Percent 7 5 7 5" xfId="47388"/>
    <cellStyle name="Percent 7 5 8" xfId="47389"/>
    <cellStyle name="Percent 7 5 9" xfId="47390"/>
    <cellStyle name="Percent 7 6" xfId="47391"/>
    <cellStyle name="Percent 7 6 2" xfId="47392"/>
    <cellStyle name="Percent 7 6 2 2" xfId="47393"/>
    <cellStyle name="Percent 7 6 2 2 2" xfId="47394"/>
    <cellStyle name="Percent 7 6 2 2 3" xfId="47395"/>
    <cellStyle name="Percent 7 6 2 2 4" xfId="47396"/>
    <cellStyle name="Percent 7 6 2 3" xfId="47397"/>
    <cellStyle name="Percent 7 6 2 3 2" xfId="47398"/>
    <cellStyle name="Percent 7 6 2 3 3" xfId="47399"/>
    <cellStyle name="Percent 7 6 2 3 4" xfId="47400"/>
    <cellStyle name="Percent 7 6 2 4" xfId="47401"/>
    <cellStyle name="Percent 7 6 2 5" xfId="47402"/>
    <cellStyle name="Percent 7 6 2 6" xfId="47403"/>
    <cellStyle name="Percent 7 6 3" xfId="47404"/>
    <cellStyle name="Percent 7 6 3 2" xfId="47405"/>
    <cellStyle name="Percent 7 6 3 2 2" xfId="47406"/>
    <cellStyle name="Percent 7 6 3 2 3" xfId="47407"/>
    <cellStyle name="Percent 7 6 3 2 4" xfId="47408"/>
    <cellStyle name="Percent 7 6 3 3" xfId="47409"/>
    <cellStyle name="Percent 7 6 3 3 2" xfId="47410"/>
    <cellStyle name="Percent 7 6 3 3 3" xfId="47411"/>
    <cellStyle name="Percent 7 6 3 3 4" xfId="47412"/>
    <cellStyle name="Percent 7 6 3 4" xfId="47413"/>
    <cellStyle name="Percent 7 6 3 5" xfId="47414"/>
    <cellStyle name="Percent 7 6 3 6" xfId="47415"/>
    <cellStyle name="Percent 7 6 4" xfId="47416"/>
    <cellStyle name="Percent 7 6 4 2" xfId="47417"/>
    <cellStyle name="Percent 7 6 4 3" xfId="47418"/>
    <cellStyle name="Percent 7 6 4 4" xfId="47419"/>
    <cellStyle name="Percent 7 6 5" xfId="47420"/>
    <cellStyle name="Percent 7 6 5 2" xfId="47421"/>
    <cellStyle name="Percent 7 6 5 3" xfId="47422"/>
    <cellStyle name="Percent 7 6 5 4" xfId="47423"/>
    <cellStyle name="Percent 7 6 6" xfId="47424"/>
    <cellStyle name="Percent 7 6 7" xfId="47425"/>
    <cellStyle name="Percent 7 6 8" xfId="47426"/>
    <cellStyle name="Percent 7 7" xfId="47427"/>
    <cellStyle name="Percent 7 7 2" xfId="47428"/>
    <cellStyle name="Percent 7 7 2 2" xfId="47429"/>
    <cellStyle name="Percent 7 7 2 2 2" xfId="47430"/>
    <cellStyle name="Percent 7 7 2 2 3" xfId="47431"/>
    <cellStyle name="Percent 7 7 2 2 4" xfId="47432"/>
    <cellStyle name="Percent 7 7 2 3" xfId="47433"/>
    <cellStyle name="Percent 7 7 2 3 2" xfId="47434"/>
    <cellStyle name="Percent 7 7 2 3 3" xfId="47435"/>
    <cellStyle name="Percent 7 7 2 3 4" xfId="47436"/>
    <cellStyle name="Percent 7 7 2 4" xfId="47437"/>
    <cellStyle name="Percent 7 7 2 5" xfId="47438"/>
    <cellStyle name="Percent 7 7 2 6" xfId="47439"/>
    <cellStyle name="Percent 7 7 3" xfId="47440"/>
    <cellStyle name="Percent 7 7 3 2" xfId="47441"/>
    <cellStyle name="Percent 7 7 3 2 2" xfId="47442"/>
    <cellStyle name="Percent 7 7 3 2 3" xfId="47443"/>
    <cellStyle name="Percent 7 7 3 2 4" xfId="47444"/>
    <cellStyle name="Percent 7 7 3 3" xfId="47445"/>
    <cellStyle name="Percent 7 7 3 3 2" xfId="47446"/>
    <cellStyle name="Percent 7 7 3 3 3" xfId="47447"/>
    <cellStyle name="Percent 7 7 3 3 4" xfId="47448"/>
    <cellStyle name="Percent 7 7 3 4" xfId="47449"/>
    <cellStyle name="Percent 7 7 3 5" xfId="47450"/>
    <cellStyle name="Percent 7 7 3 6" xfId="47451"/>
    <cellStyle name="Percent 7 7 4" xfId="47452"/>
    <cellStyle name="Percent 7 7 4 2" xfId="47453"/>
    <cellStyle name="Percent 7 7 4 3" xfId="47454"/>
    <cellStyle name="Percent 7 7 4 4" xfId="47455"/>
    <cellStyle name="Percent 7 7 5" xfId="47456"/>
    <cellStyle name="Percent 7 7 5 2" xfId="47457"/>
    <cellStyle name="Percent 7 7 5 3" xfId="47458"/>
    <cellStyle name="Percent 7 7 5 4" xfId="47459"/>
    <cellStyle name="Percent 7 7 6" xfId="47460"/>
    <cellStyle name="Percent 7 7 7" xfId="47461"/>
    <cellStyle name="Percent 7 7 8" xfId="47462"/>
    <cellStyle name="Percent 7 8" xfId="47463"/>
    <cellStyle name="Percent 7 8 2" xfId="47464"/>
    <cellStyle name="Percent 7 8 2 2" xfId="47465"/>
    <cellStyle name="Percent 7 8 2 2 2" xfId="47466"/>
    <cellStyle name="Percent 7 8 2 2 3" xfId="47467"/>
    <cellStyle name="Percent 7 8 2 2 4" xfId="47468"/>
    <cellStyle name="Percent 7 8 2 3" xfId="47469"/>
    <cellStyle name="Percent 7 8 2 3 2" xfId="47470"/>
    <cellStyle name="Percent 7 8 2 3 3" xfId="47471"/>
    <cellStyle name="Percent 7 8 2 3 4" xfId="47472"/>
    <cellStyle name="Percent 7 8 2 4" xfId="47473"/>
    <cellStyle name="Percent 7 8 2 5" xfId="47474"/>
    <cellStyle name="Percent 7 8 2 6" xfId="47475"/>
    <cellStyle name="Percent 7 8 3" xfId="47476"/>
    <cellStyle name="Percent 7 8 3 2" xfId="47477"/>
    <cellStyle name="Percent 7 8 3 2 2" xfId="47478"/>
    <cellStyle name="Percent 7 8 3 2 3" xfId="47479"/>
    <cellStyle name="Percent 7 8 3 2 4" xfId="47480"/>
    <cellStyle name="Percent 7 8 3 3" xfId="47481"/>
    <cellStyle name="Percent 7 8 3 3 2" xfId="47482"/>
    <cellStyle name="Percent 7 8 3 3 3" xfId="47483"/>
    <cellStyle name="Percent 7 8 3 3 4" xfId="47484"/>
    <cellStyle name="Percent 7 8 3 4" xfId="47485"/>
    <cellStyle name="Percent 7 8 3 5" xfId="47486"/>
    <cellStyle name="Percent 7 8 3 6" xfId="47487"/>
    <cellStyle name="Percent 7 8 4" xfId="47488"/>
    <cellStyle name="Percent 7 8 4 2" xfId="47489"/>
    <cellStyle name="Percent 7 8 4 3" xfId="47490"/>
    <cellStyle name="Percent 7 8 4 4" xfId="47491"/>
    <cellStyle name="Percent 7 8 5" xfId="47492"/>
    <cellStyle name="Percent 7 8 5 2" xfId="47493"/>
    <cellStyle name="Percent 7 8 5 3" xfId="47494"/>
    <cellStyle name="Percent 7 8 5 4" xfId="47495"/>
    <cellStyle name="Percent 7 8 6" xfId="47496"/>
    <cellStyle name="Percent 7 8 7" xfId="47497"/>
    <cellStyle name="Percent 7 8 8" xfId="47498"/>
    <cellStyle name="Percent 7 9" xfId="47499"/>
    <cellStyle name="Percent 7 9 2" xfId="47500"/>
    <cellStyle name="Percent 7 9 2 2" xfId="47501"/>
    <cellStyle name="Percent 7 9 2 3" xfId="47502"/>
    <cellStyle name="Percent 7 9 2 4" xfId="47503"/>
    <cellStyle name="Percent 7 9 3" xfId="47504"/>
    <cellStyle name="Percent 7 9 3 2" xfId="47505"/>
    <cellStyle name="Percent 7 9 3 3" xfId="47506"/>
    <cellStyle name="Percent 7 9 3 4" xfId="47507"/>
    <cellStyle name="Percent 7 9 4" xfId="47508"/>
    <cellStyle name="Percent 7 9 5" xfId="47509"/>
    <cellStyle name="Percent 7 9 6" xfId="47510"/>
    <cellStyle name="Percent 76" xfId="47511"/>
    <cellStyle name="Percent 8" xfId="47512"/>
    <cellStyle name="Percent 8 10" xfId="47513"/>
    <cellStyle name="Percent 8 10 2" xfId="47514"/>
    <cellStyle name="Percent 8 10 2 2" xfId="47515"/>
    <cellStyle name="Percent 8 10 2 3" xfId="47516"/>
    <cellStyle name="Percent 8 10 2 4" xfId="47517"/>
    <cellStyle name="Percent 8 10 3" xfId="47518"/>
    <cellStyle name="Percent 8 10 3 2" xfId="47519"/>
    <cellStyle name="Percent 8 10 3 3" xfId="47520"/>
    <cellStyle name="Percent 8 10 3 4" xfId="47521"/>
    <cellStyle name="Percent 8 10 4" xfId="47522"/>
    <cellStyle name="Percent 8 10 5" xfId="47523"/>
    <cellStyle name="Percent 8 10 6" xfId="47524"/>
    <cellStyle name="Percent 8 11" xfId="47525"/>
    <cellStyle name="Percent 8 11 2" xfId="47526"/>
    <cellStyle name="Percent 8 11 3" xfId="47527"/>
    <cellStyle name="Percent 8 11 4" xfId="47528"/>
    <cellStyle name="Percent 8 12" xfId="47529"/>
    <cellStyle name="Percent 8 12 2" xfId="47530"/>
    <cellStyle name="Percent 8 12 3" xfId="47531"/>
    <cellStyle name="Percent 8 12 4" xfId="47532"/>
    <cellStyle name="Percent 8 13" xfId="47533"/>
    <cellStyle name="Percent 8 13 2" xfId="47534"/>
    <cellStyle name="Percent 8 13 3" xfId="47535"/>
    <cellStyle name="Percent 8 13 4" xfId="47536"/>
    <cellStyle name="Percent 8 13 5" xfId="47537"/>
    <cellStyle name="Percent 8 14" xfId="47538"/>
    <cellStyle name="Percent 8 15" xfId="47539"/>
    <cellStyle name="Percent 8 16" xfId="47540"/>
    <cellStyle name="Percent 8 17" xfId="47541"/>
    <cellStyle name="Percent 8 18" xfId="47542"/>
    <cellStyle name="Percent 8 2" xfId="47543"/>
    <cellStyle name="Percent 8 2 10" xfId="47544"/>
    <cellStyle name="Percent 8 2 10 2" xfId="47545"/>
    <cellStyle name="Percent 8 2 10 3" xfId="47546"/>
    <cellStyle name="Percent 8 2 10 4" xfId="47547"/>
    <cellStyle name="Percent 8 2 11" xfId="47548"/>
    <cellStyle name="Percent 8 2 11 2" xfId="47549"/>
    <cellStyle name="Percent 8 2 11 3" xfId="47550"/>
    <cellStyle name="Percent 8 2 11 4" xfId="47551"/>
    <cellStyle name="Percent 8 2 12" xfId="47552"/>
    <cellStyle name="Percent 8 2 12 2" xfId="47553"/>
    <cellStyle name="Percent 8 2 12 3" xfId="47554"/>
    <cellStyle name="Percent 8 2 12 4" xfId="47555"/>
    <cellStyle name="Percent 8 2 12 5" xfId="47556"/>
    <cellStyle name="Percent 8 2 13" xfId="47557"/>
    <cellStyle name="Percent 8 2 14" xfId="47558"/>
    <cellStyle name="Percent 8 2 15" xfId="47559"/>
    <cellStyle name="Percent 8 2 16" xfId="47560"/>
    <cellStyle name="Percent 8 2 17" xfId="47561"/>
    <cellStyle name="Percent 8 2 2" xfId="47562"/>
    <cellStyle name="Percent 8 2 2 10" xfId="47563"/>
    <cellStyle name="Percent 8 2 2 10 2" xfId="47564"/>
    <cellStyle name="Percent 8 2 2 10 3" xfId="47565"/>
    <cellStyle name="Percent 8 2 2 10 4" xfId="47566"/>
    <cellStyle name="Percent 8 2 2 11" xfId="47567"/>
    <cellStyle name="Percent 8 2 2 12" xfId="47568"/>
    <cellStyle name="Percent 8 2 2 13" xfId="47569"/>
    <cellStyle name="Percent 8 2 2 2" xfId="47570"/>
    <cellStyle name="Percent 8 2 2 2 10" xfId="47571"/>
    <cellStyle name="Percent 8 2 2 2 11" xfId="47572"/>
    <cellStyle name="Percent 8 2 2 2 12" xfId="47573"/>
    <cellStyle name="Percent 8 2 2 2 2" xfId="47574"/>
    <cellStyle name="Percent 8 2 2 2 2 10" xfId="47575"/>
    <cellStyle name="Percent 8 2 2 2 2 2" xfId="47576"/>
    <cellStyle name="Percent 8 2 2 2 2 2 2" xfId="47577"/>
    <cellStyle name="Percent 8 2 2 2 2 2 2 2" xfId="47578"/>
    <cellStyle name="Percent 8 2 2 2 2 2 2 2 2" xfId="47579"/>
    <cellStyle name="Percent 8 2 2 2 2 2 2 2 3" xfId="47580"/>
    <cellStyle name="Percent 8 2 2 2 2 2 2 2 4" xfId="47581"/>
    <cellStyle name="Percent 8 2 2 2 2 2 2 3" xfId="47582"/>
    <cellStyle name="Percent 8 2 2 2 2 2 2 3 2" xfId="47583"/>
    <cellStyle name="Percent 8 2 2 2 2 2 2 3 3" xfId="47584"/>
    <cellStyle name="Percent 8 2 2 2 2 2 2 3 4" xfId="47585"/>
    <cellStyle name="Percent 8 2 2 2 2 2 2 4" xfId="47586"/>
    <cellStyle name="Percent 8 2 2 2 2 2 2 5" xfId="47587"/>
    <cellStyle name="Percent 8 2 2 2 2 2 2 6" xfId="47588"/>
    <cellStyle name="Percent 8 2 2 2 2 2 3" xfId="47589"/>
    <cellStyle name="Percent 8 2 2 2 2 2 3 2" xfId="47590"/>
    <cellStyle name="Percent 8 2 2 2 2 2 3 2 2" xfId="47591"/>
    <cellStyle name="Percent 8 2 2 2 2 2 3 2 3" xfId="47592"/>
    <cellStyle name="Percent 8 2 2 2 2 2 3 2 4" xfId="47593"/>
    <cellStyle name="Percent 8 2 2 2 2 2 3 3" xfId="47594"/>
    <cellStyle name="Percent 8 2 2 2 2 2 3 3 2" xfId="47595"/>
    <cellStyle name="Percent 8 2 2 2 2 2 3 3 3" xfId="47596"/>
    <cellStyle name="Percent 8 2 2 2 2 2 3 3 4" xfId="47597"/>
    <cellStyle name="Percent 8 2 2 2 2 2 3 4" xfId="47598"/>
    <cellStyle name="Percent 8 2 2 2 2 2 3 5" xfId="47599"/>
    <cellStyle name="Percent 8 2 2 2 2 2 3 6" xfId="47600"/>
    <cellStyle name="Percent 8 2 2 2 2 2 4" xfId="47601"/>
    <cellStyle name="Percent 8 2 2 2 2 2 4 2" xfId="47602"/>
    <cellStyle name="Percent 8 2 2 2 2 2 4 3" xfId="47603"/>
    <cellStyle name="Percent 8 2 2 2 2 2 4 4" xfId="47604"/>
    <cellStyle name="Percent 8 2 2 2 2 2 5" xfId="47605"/>
    <cellStyle name="Percent 8 2 2 2 2 2 5 2" xfId="47606"/>
    <cellStyle name="Percent 8 2 2 2 2 2 5 3" xfId="47607"/>
    <cellStyle name="Percent 8 2 2 2 2 2 5 4" xfId="47608"/>
    <cellStyle name="Percent 8 2 2 2 2 2 6" xfId="47609"/>
    <cellStyle name="Percent 8 2 2 2 2 2 7" xfId="47610"/>
    <cellStyle name="Percent 8 2 2 2 2 2 8" xfId="47611"/>
    <cellStyle name="Percent 8 2 2 2 2 3" xfId="47612"/>
    <cellStyle name="Percent 8 2 2 2 2 3 2" xfId="47613"/>
    <cellStyle name="Percent 8 2 2 2 2 3 2 2" xfId="47614"/>
    <cellStyle name="Percent 8 2 2 2 2 3 2 2 2" xfId="47615"/>
    <cellStyle name="Percent 8 2 2 2 2 3 2 2 3" xfId="47616"/>
    <cellStyle name="Percent 8 2 2 2 2 3 2 2 4" xfId="47617"/>
    <cellStyle name="Percent 8 2 2 2 2 3 2 3" xfId="47618"/>
    <cellStyle name="Percent 8 2 2 2 2 3 2 3 2" xfId="47619"/>
    <cellStyle name="Percent 8 2 2 2 2 3 2 3 3" xfId="47620"/>
    <cellStyle name="Percent 8 2 2 2 2 3 2 3 4" xfId="47621"/>
    <cellStyle name="Percent 8 2 2 2 2 3 2 4" xfId="47622"/>
    <cellStyle name="Percent 8 2 2 2 2 3 2 5" xfId="47623"/>
    <cellStyle name="Percent 8 2 2 2 2 3 2 6" xfId="47624"/>
    <cellStyle name="Percent 8 2 2 2 2 3 3" xfId="47625"/>
    <cellStyle name="Percent 8 2 2 2 2 3 3 2" xfId="47626"/>
    <cellStyle name="Percent 8 2 2 2 2 3 3 2 2" xfId="47627"/>
    <cellStyle name="Percent 8 2 2 2 2 3 3 2 3" xfId="47628"/>
    <cellStyle name="Percent 8 2 2 2 2 3 3 2 4" xfId="47629"/>
    <cellStyle name="Percent 8 2 2 2 2 3 3 3" xfId="47630"/>
    <cellStyle name="Percent 8 2 2 2 2 3 3 3 2" xfId="47631"/>
    <cellStyle name="Percent 8 2 2 2 2 3 3 3 3" xfId="47632"/>
    <cellStyle name="Percent 8 2 2 2 2 3 3 3 4" xfId="47633"/>
    <cellStyle name="Percent 8 2 2 2 2 3 3 4" xfId="47634"/>
    <cellStyle name="Percent 8 2 2 2 2 3 3 5" xfId="47635"/>
    <cellStyle name="Percent 8 2 2 2 2 3 3 6" xfId="47636"/>
    <cellStyle name="Percent 8 2 2 2 2 3 4" xfId="47637"/>
    <cellStyle name="Percent 8 2 2 2 2 3 4 2" xfId="47638"/>
    <cellStyle name="Percent 8 2 2 2 2 3 4 3" xfId="47639"/>
    <cellStyle name="Percent 8 2 2 2 2 3 4 4" xfId="47640"/>
    <cellStyle name="Percent 8 2 2 2 2 3 5" xfId="47641"/>
    <cellStyle name="Percent 8 2 2 2 2 3 5 2" xfId="47642"/>
    <cellStyle name="Percent 8 2 2 2 2 3 5 3" xfId="47643"/>
    <cellStyle name="Percent 8 2 2 2 2 3 5 4" xfId="47644"/>
    <cellStyle name="Percent 8 2 2 2 2 3 6" xfId="47645"/>
    <cellStyle name="Percent 8 2 2 2 2 3 7" xfId="47646"/>
    <cellStyle name="Percent 8 2 2 2 2 3 8" xfId="47647"/>
    <cellStyle name="Percent 8 2 2 2 2 4" xfId="47648"/>
    <cellStyle name="Percent 8 2 2 2 2 4 2" xfId="47649"/>
    <cellStyle name="Percent 8 2 2 2 2 4 2 2" xfId="47650"/>
    <cellStyle name="Percent 8 2 2 2 2 4 2 3" xfId="47651"/>
    <cellStyle name="Percent 8 2 2 2 2 4 2 4" xfId="47652"/>
    <cellStyle name="Percent 8 2 2 2 2 4 3" xfId="47653"/>
    <cellStyle name="Percent 8 2 2 2 2 4 3 2" xfId="47654"/>
    <cellStyle name="Percent 8 2 2 2 2 4 3 3" xfId="47655"/>
    <cellStyle name="Percent 8 2 2 2 2 4 3 4" xfId="47656"/>
    <cellStyle name="Percent 8 2 2 2 2 4 4" xfId="47657"/>
    <cellStyle name="Percent 8 2 2 2 2 4 5" xfId="47658"/>
    <cellStyle name="Percent 8 2 2 2 2 4 6" xfId="47659"/>
    <cellStyle name="Percent 8 2 2 2 2 5" xfId="47660"/>
    <cellStyle name="Percent 8 2 2 2 2 5 2" xfId="47661"/>
    <cellStyle name="Percent 8 2 2 2 2 5 2 2" xfId="47662"/>
    <cellStyle name="Percent 8 2 2 2 2 5 2 3" xfId="47663"/>
    <cellStyle name="Percent 8 2 2 2 2 5 2 4" xfId="47664"/>
    <cellStyle name="Percent 8 2 2 2 2 5 3" xfId="47665"/>
    <cellStyle name="Percent 8 2 2 2 2 5 3 2" xfId="47666"/>
    <cellStyle name="Percent 8 2 2 2 2 5 3 3" xfId="47667"/>
    <cellStyle name="Percent 8 2 2 2 2 5 3 4" xfId="47668"/>
    <cellStyle name="Percent 8 2 2 2 2 5 4" xfId="47669"/>
    <cellStyle name="Percent 8 2 2 2 2 5 5" xfId="47670"/>
    <cellStyle name="Percent 8 2 2 2 2 5 6" xfId="47671"/>
    <cellStyle name="Percent 8 2 2 2 2 6" xfId="47672"/>
    <cellStyle name="Percent 8 2 2 2 2 6 2" xfId="47673"/>
    <cellStyle name="Percent 8 2 2 2 2 6 3" xfId="47674"/>
    <cellStyle name="Percent 8 2 2 2 2 6 4" xfId="47675"/>
    <cellStyle name="Percent 8 2 2 2 2 7" xfId="47676"/>
    <cellStyle name="Percent 8 2 2 2 2 7 2" xfId="47677"/>
    <cellStyle name="Percent 8 2 2 2 2 7 3" xfId="47678"/>
    <cellStyle name="Percent 8 2 2 2 2 7 4" xfId="47679"/>
    <cellStyle name="Percent 8 2 2 2 2 8" xfId="47680"/>
    <cellStyle name="Percent 8 2 2 2 2 9" xfId="47681"/>
    <cellStyle name="Percent 8 2 2 2 3" xfId="47682"/>
    <cellStyle name="Percent 8 2 2 2 3 2" xfId="47683"/>
    <cellStyle name="Percent 8 2 2 2 3 2 2" xfId="47684"/>
    <cellStyle name="Percent 8 2 2 2 3 2 2 2" xfId="47685"/>
    <cellStyle name="Percent 8 2 2 2 3 2 2 3" xfId="47686"/>
    <cellStyle name="Percent 8 2 2 2 3 2 2 4" xfId="47687"/>
    <cellStyle name="Percent 8 2 2 2 3 2 3" xfId="47688"/>
    <cellStyle name="Percent 8 2 2 2 3 2 3 2" xfId="47689"/>
    <cellStyle name="Percent 8 2 2 2 3 2 3 3" xfId="47690"/>
    <cellStyle name="Percent 8 2 2 2 3 2 3 4" xfId="47691"/>
    <cellStyle name="Percent 8 2 2 2 3 2 4" xfId="47692"/>
    <cellStyle name="Percent 8 2 2 2 3 2 5" xfId="47693"/>
    <cellStyle name="Percent 8 2 2 2 3 2 6" xfId="47694"/>
    <cellStyle name="Percent 8 2 2 2 3 3" xfId="47695"/>
    <cellStyle name="Percent 8 2 2 2 3 3 2" xfId="47696"/>
    <cellStyle name="Percent 8 2 2 2 3 3 2 2" xfId="47697"/>
    <cellStyle name="Percent 8 2 2 2 3 3 2 3" xfId="47698"/>
    <cellStyle name="Percent 8 2 2 2 3 3 2 4" xfId="47699"/>
    <cellStyle name="Percent 8 2 2 2 3 3 3" xfId="47700"/>
    <cellStyle name="Percent 8 2 2 2 3 3 3 2" xfId="47701"/>
    <cellStyle name="Percent 8 2 2 2 3 3 3 3" xfId="47702"/>
    <cellStyle name="Percent 8 2 2 2 3 3 3 4" xfId="47703"/>
    <cellStyle name="Percent 8 2 2 2 3 3 4" xfId="47704"/>
    <cellStyle name="Percent 8 2 2 2 3 3 5" xfId="47705"/>
    <cellStyle name="Percent 8 2 2 2 3 3 6" xfId="47706"/>
    <cellStyle name="Percent 8 2 2 2 3 4" xfId="47707"/>
    <cellStyle name="Percent 8 2 2 2 3 4 2" xfId="47708"/>
    <cellStyle name="Percent 8 2 2 2 3 4 3" xfId="47709"/>
    <cellStyle name="Percent 8 2 2 2 3 4 4" xfId="47710"/>
    <cellStyle name="Percent 8 2 2 2 3 5" xfId="47711"/>
    <cellStyle name="Percent 8 2 2 2 3 5 2" xfId="47712"/>
    <cellStyle name="Percent 8 2 2 2 3 5 3" xfId="47713"/>
    <cellStyle name="Percent 8 2 2 2 3 5 4" xfId="47714"/>
    <cellStyle name="Percent 8 2 2 2 3 6" xfId="47715"/>
    <cellStyle name="Percent 8 2 2 2 3 7" xfId="47716"/>
    <cellStyle name="Percent 8 2 2 2 3 8" xfId="47717"/>
    <cellStyle name="Percent 8 2 2 2 4" xfId="47718"/>
    <cellStyle name="Percent 8 2 2 2 4 2" xfId="47719"/>
    <cellStyle name="Percent 8 2 2 2 4 2 2" xfId="47720"/>
    <cellStyle name="Percent 8 2 2 2 4 2 2 2" xfId="47721"/>
    <cellStyle name="Percent 8 2 2 2 4 2 2 3" xfId="47722"/>
    <cellStyle name="Percent 8 2 2 2 4 2 2 4" xfId="47723"/>
    <cellStyle name="Percent 8 2 2 2 4 2 3" xfId="47724"/>
    <cellStyle name="Percent 8 2 2 2 4 2 3 2" xfId="47725"/>
    <cellStyle name="Percent 8 2 2 2 4 2 3 3" xfId="47726"/>
    <cellStyle name="Percent 8 2 2 2 4 2 3 4" xfId="47727"/>
    <cellStyle name="Percent 8 2 2 2 4 2 4" xfId="47728"/>
    <cellStyle name="Percent 8 2 2 2 4 2 5" xfId="47729"/>
    <cellStyle name="Percent 8 2 2 2 4 2 6" xfId="47730"/>
    <cellStyle name="Percent 8 2 2 2 4 3" xfId="47731"/>
    <cellStyle name="Percent 8 2 2 2 4 3 2" xfId="47732"/>
    <cellStyle name="Percent 8 2 2 2 4 3 2 2" xfId="47733"/>
    <cellStyle name="Percent 8 2 2 2 4 3 2 3" xfId="47734"/>
    <cellStyle name="Percent 8 2 2 2 4 3 2 4" xfId="47735"/>
    <cellStyle name="Percent 8 2 2 2 4 3 3" xfId="47736"/>
    <cellStyle name="Percent 8 2 2 2 4 3 3 2" xfId="47737"/>
    <cellStyle name="Percent 8 2 2 2 4 3 3 3" xfId="47738"/>
    <cellStyle name="Percent 8 2 2 2 4 3 3 4" xfId="47739"/>
    <cellStyle name="Percent 8 2 2 2 4 3 4" xfId="47740"/>
    <cellStyle name="Percent 8 2 2 2 4 3 5" xfId="47741"/>
    <cellStyle name="Percent 8 2 2 2 4 3 6" xfId="47742"/>
    <cellStyle name="Percent 8 2 2 2 4 4" xfId="47743"/>
    <cellStyle name="Percent 8 2 2 2 4 4 2" xfId="47744"/>
    <cellStyle name="Percent 8 2 2 2 4 4 3" xfId="47745"/>
    <cellStyle name="Percent 8 2 2 2 4 4 4" xfId="47746"/>
    <cellStyle name="Percent 8 2 2 2 4 5" xfId="47747"/>
    <cellStyle name="Percent 8 2 2 2 4 5 2" xfId="47748"/>
    <cellStyle name="Percent 8 2 2 2 4 5 3" xfId="47749"/>
    <cellStyle name="Percent 8 2 2 2 4 5 4" xfId="47750"/>
    <cellStyle name="Percent 8 2 2 2 4 6" xfId="47751"/>
    <cellStyle name="Percent 8 2 2 2 4 7" xfId="47752"/>
    <cellStyle name="Percent 8 2 2 2 4 8" xfId="47753"/>
    <cellStyle name="Percent 8 2 2 2 5" xfId="47754"/>
    <cellStyle name="Percent 8 2 2 2 5 2" xfId="47755"/>
    <cellStyle name="Percent 8 2 2 2 5 2 2" xfId="47756"/>
    <cellStyle name="Percent 8 2 2 2 5 2 2 2" xfId="47757"/>
    <cellStyle name="Percent 8 2 2 2 5 2 2 3" xfId="47758"/>
    <cellStyle name="Percent 8 2 2 2 5 2 2 4" xfId="47759"/>
    <cellStyle name="Percent 8 2 2 2 5 2 3" xfId="47760"/>
    <cellStyle name="Percent 8 2 2 2 5 2 3 2" xfId="47761"/>
    <cellStyle name="Percent 8 2 2 2 5 2 3 3" xfId="47762"/>
    <cellStyle name="Percent 8 2 2 2 5 2 3 4" xfId="47763"/>
    <cellStyle name="Percent 8 2 2 2 5 2 4" xfId="47764"/>
    <cellStyle name="Percent 8 2 2 2 5 2 5" xfId="47765"/>
    <cellStyle name="Percent 8 2 2 2 5 2 6" xfId="47766"/>
    <cellStyle name="Percent 8 2 2 2 5 3" xfId="47767"/>
    <cellStyle name="Percent 8 2 2 2 5 3 2" xfId="47768"/>
    <cellStyle name="Percent 8 2 2 2 5 3 2 2" xfId="47769"/>
    <cellStyle name="Percent 8 2 2 2 5 3 2 3" xfId="47770"/>
    <cellStyle name="Percent 8 2 2 2 5 3 2 4" xfId="47771"/>
    <cellStyle name="Percent 8 2 2 2 5 3 3" xfId="47772"/>
    <cellStyle name="Percent 8 2 2 2 5 3 3 2" xfId="47773"/>
    <cellStyle name="Percent 8 2 2 2 5 3 3 3" xfId="47774"/>
    <cellStyle name="Percent 8 2 2 2 5 3 3 4" xfId="47775"/>
    <cellStyle name="Percent 8 2 2 2 5 3 4" xfId="47776"/>
    <cellStyle name="Percent 8 2 2 2 5 3 5" xfId="47777"/>
    <cellStyle name="Percent 8 2 2 2 5 3 6" xfId="47778"/>
    <cellStyle name="Percent 8 2 2 2 5 4" xfId="47779"/>
    <cellStyle name="Percent 8 2 2 2 5 4 2" xfId="47780"/>
    <cellStyle name="Percent 8 2 2 2 5 4 3" xfId="47781"/>
    <cellStyle name="Percent 8 2 2 2 5 4 4" xfId="47782"/>
    <cellStyle name="Percent 8 2 2 2 5 5" xfId="47783"/>
    <cellStyle name="Percent 8 2 2 2 5 5 2" xfId="47784"/>
    <cellStyle name="Percent 8 2 2 2 5 5 3" xfId="47785"/>
    <cellStyle name="Percent 8 2 2 2 5 5 4" xfId="47786"/>
    <cellStyle name="Percent 8 2 2 2 5 6" xfId="47787"/>
    <cellStyle name="Percent 8 2 2 2 5 7" xfId="47788"/>
    <cellStyle name="Percent 8 2 2 2 5 8" xfId="47789"/>
    <cellStyle name="Percent 8 2 2 2 6" xfId="47790"/>
    <cellStyle name="Percent 8 2 2 2 6 2" xfId="47791"/>
    <cellStyle name="Percent 8 2 2 2 6 2 2" xfId="47792"/>
    <cellStyle name="Percent 8 2 2 2 6 2 3" xfId="47793"/>
    <cellStyle name="Percent 8 2 2 2 6 2 4" xfId="47794"/>
    <cellStyle name="Percent 8 2 2 2 6 3" xfId="47795"/>
    <cellStyle name="Percent 8 2 2 2 6 3 2" xfId="47796"/>
    <cellStyle name="Percent 8 2 2 2 6 3 3" xfId="47797"/>
    <cellStyle name="Percent 8 2 2 2 6 3 4" xfId="47798"/>
    <cellStyle name="Percent 8 2 2 2 6 4" xfId="47799"/>
    <cellStyle name="Percent 8 2 2 2 6 5" xfId="47800"/>
    <cellStyle name="Percent 8 2 2 2 6 6" xfId="47801"/>
    <cellStyle name="Percent 8 2 2 2 7" xfId="47802"/>
    <cellStyle name="Percent 8 2 2 2 7 2" xfId="47803"/>
    <cellStyle name="Percent 8 2 2 2 7 2 2" xfId="47804"/>
    <cellStyle name="Percent 8 2 2 2 7 2 3" xfId="47805"/>
    <cellStyle name="Percent 8 2 2 2 7 2 4" xfId="47806"/>
    <cellStyle name="Percent 8 2 2 2 7 3" xfId="47807"/>
    <cellStyle name="Percent 8 2 2 2 7 3 2" xfId="47808"/>
    <cellStyle name="Percent 8 2 2 2 7 3 3" xfId="47809"/>
    <cellStyle name="Percent 8 2 2 2 7 3 4" xfId="47810"/>
    <cellStyle name="Percent 8 2 2 2 7 4" xfId="47811"/>
    <cellStyle name="Percent 8 2 2 2 7 5" xfId="47812"/>
    <cellStyle name="Percent 8 2 2 2 7 6" xfId="47813"/>
    <cellStyle name="Percent 8 2 2 2 8" xfId="47814"/>
    <cellStyle name="Percent 8 2 2 2 8 2" xfId="47815"/>
    <cellStyle name="Percent 8 2 2 2 8 3" xfId="47816"/>
    <cellStyle name="Percent 8 2 2 2 8 4" xfId="47817"/>
    <cellStyle name="Percent 8 2 2 2 9" xfId="47818"/>
    <cellStyle name="Percent 8 2 2 2 9 2" xfId="47819"/>
    <cellStyle name="Percent 8 2 2 2 9 3" xfId="47820"/>
    <cellStyle name="Percent 8 2 2 2 9 4" xfId="47821"/>
    <cellStyle name="Percent 8 2 2 3" xfId="47822"/>
    <cellStyle name="Percent 8 2 2 3 10" xfId="47823"/>
    <cellStyle name="Percent 8 2 2 3 2" xfId="47824"/>
    <cellStyle name="Percent 8 2 2 3 2 2" xfId="47825"/>
    <cellStyle name="Percent 8 2 2 3 2 2 2" xfId="47826"/>
    <cellStyle name="Percent 8 2 2 3 2 2 2 2" xfId="47827"/>
    <cellStyle name="Percent 8 2 2 3 2 2 2 3" xfId="47828"/>
    <cellStyle name="Percent 8 2 2 3 2 2 2 4" xfId="47829"/>
    <cellStyle name="Percent 8 2 2 3 2 2 3" xfId="47830"/>
    <cellStyle name="Percent 8 2 2 3 2 2 3 2" xfId="47831"/>
    <cellStyle name="Percent 8 2 2 3 2 2 3 3" xfId="47832"/>
    <cellStyle name="Percent 8 2 2 3 2 2 3 4" xfId="47833"/>
    <cellStyle name="Percent 8 2 2 3 2 2 4" xfId="47834"/>
    <cellStyle name="Percent 8 2 2 3 2 2 5" xfId="47835"/>
    <cellStyle name="Percent 8 2 2 3 2 2 6" xfId="47836"/>
    <cellStyle name="Percent 8 2 2 3 2 3" xfId="47837"/>
    <cellStyle name="Percent 8 2 2 3 2 3 2" xfId="47838"/>
    <cellStyle name="Percent 8 2 2 3 2 3 2 2" xfId="47839"/>
    <cellStyle name="Percent 8 2 2 3 2 3 2 3" xfId="47840"/>
    <cellStyle name="Percent 8 2 2 3 2 3 2 4" xfId="47841"/>
    <cellStyle name="Percent 8 2 2 3 2 3 3" xfId="47842"/>
    <cellStyle name="Percent 8 2 2 3 2 3 3 2" xfId="47843"/>
    <cellStyle name="Percent 8 2 2 3 2 3 3 3" xfId="47844"/>
    <cellStyle name="Percent 8 2 2 3 2 3 3 4" xfId="47845"/>
    <cellStyle name="Percent 8 2 2 3 2 3 4" xfId="47846"/>
    <cellStyle name="Percent 8 2 2 3 2 3 5" xfId="47847"/>
    <cellStyle name="Percent 8 2 2 3 2 3 6" xfId="47848"/>
    <cellStyle name="Percent 8 2 2 3 2 4" xfId="47849"/>
    <cellStyle name="Percent 8 2 2 3 2 4 2" xfId="47850"/>
    <cellStyle name="Percent 8 2 2 3 2 4 3" xfId="47851"/>
    <cellStyle name="Percent 8 2 2 3 2 4 4" xfId="47852"/>
    <cellStyle name="Percent 8 2 2 3 2 5" xfId="47853"/>
    <cellStyle name="Percent 8 2 2 3 2 5 2" xfId="47854"/>
    <cellStyle name="Percent 8 2 2 3 2 5 3" xfId="47855"/>
    <cellStyle name="Percent 8 2 2 3 2 5 4" xfId="47856"/>
    <cellStyle name="Percent 8 2 2 3 2 6" xfId="47857"/>
    <cellStyle name="Percent 8 2 2 3 2 7" xfId="47858"/>
    <cellStyle name="Percent 8 2 2 3 2 8" xfId="47859"/>
    <cellStyle name="Percent 8 2 2 3 3" xfId="47860"/>
    <cellStyle name="Percent 8 2 2 3 3 2" xfId="47861"/>
    <cellStyle name="Percent 8 2 2 3 3 2 2" xfId="47862"/>
    <cellStyle name="Percent 8 2 2 3 3 2 2 2" xfId="47863"/>
    <cellStyle name="Percent 8 2 2 3 3 2 2 3" xfId="47864"/>
    <cellStyle name="Percent 8 2 2 3 3 2 2 4" xfId="47865"/>
    <cellStyle name="Percent 8 2 2 3 3 2 3" xfId="47866"/>
    <cellStyle name="Percent 8 2 2 3 3 2 3 2" xfId="47867"/>
    <cellStyle name="Percent 8 2 2 3 3 2 3 3" xfId="47868"/>
    <cellStyle name="Percent 8 2 2 3 3 2 3 4" xfId="47869"/>
    <cellStyle name="Percent 8 2 2 3 3 2 4" xfId="47870"/>
    <cellStyle name="Percent 8 2 2 3 3 2 5" xfId="47871"/>
    <cellStyle name="Percent 8 2 2 3 3 2 6" xfId="47872"/>
    <cellStyle name="Percent 8 2 2 3 3 3" xfId="47873"/>
    <cellStyle name="Percent 8 2 2 3 3 3 2" xfId="47874"/>
    <cellStyle name="Percent 8 2 2 3 3 3 2 2" xfId="47875"/>
    <cellStyle name="Percent 8 2 2 3 3 3 2 3" xfId="47876"/>
    <cellStyle name="Percent 8 2 2 3 3 3 2 4" xfId="47877"/>
    <cellStyle name="Percent 8 2 2 3 3 3 3" xfId="47878"/>
    <cellStyle name="Percent 8 2 2 3 3 3 3 2" xfId="47879"/>
    <cellStyle name="Percent 8 2 2 3 3 3 3 3" xfId="47880"/>
    <cellStyle name="Percent 8 2 2 3 3 3 3 4" xfId="47881"/>
    <cellStyle name="Percent 8 2 2 3 3 3 4" xfId="47882"/>
    <cellStyle name="Percent 8 2 2 3 3 3 5" xfId="47883"/>
    <cellStyle name="Percent 8 2 2 3 3 3 6" xfId="47884"/>
    <cellStyle name="Percent 8 2 2 3 3 4" xfId="47885"/>
    <cellStyle name="Percent 8 2 2 3 3 4 2" xfId="47886"/>
    <cellStyle name="Percent 8 2 2 3 3 4 3" xfId="47887"/>
    <cellStyle name="Percent 8 2 2 3 3 4 4" xfId="47888"/>
    <cellStyle name="Percent 8 2 2 3 3 5" xfId="47889"/>
    <cellStyle name="Percent 8 2 2 3 3 5 2" xfId="47890"/>
    <cellStyle name="Percent 8 2 2 3 3 5 3" xfId="47891"/>
    <cellStyle name="Percent 8 2 2 3 3 5 4" xfId="47892"/>
    <cellStyle name="Percent 8 2 2 3 3 6" xfId="47893"/>
    <cellStyle name="Percent 8 2 2 3 3 7" xfId="47894"/>
    <cellStyle name="Percent 8 2 2 3 3 8" xfId="47895"/>
    <cellStyle name="Percent 8 2 2 3 4" xfId="47896"/>
    <cellStyle name="Percent 8 2 2 3 4 2" xfId="47897"/>
    <cellStyle name="Percent 8 2 2 3 4 2 2" xfId="47898"/>
    <cellStyle name="Percent 8 2 2 3 4 2 3" xfId="47899"/>
    <cellStyle name="Percent 8 2 2 3 4 2 4" xfId="47900"/>
    <cellStyle name="Percent 8 2 2 3 4 3" xfId="47901"/>
    <cellStyle name="Percent 8 2 2 3 4 3 2" xfId="47902"/>
    <cellStyle name="Percent 8 2 2 3 4 3 3" xfId="47903"/>
    <cellStyle name="Percent 8 2 2 3 4 3 4" xfId="47904"/>
    <cellStyle name="Percent 8 2 2 3 4 4" xfId="47905"/>
    <cellStyle name="Percent 8 2 2 3 4 5" xfId="47906"/>
    <cellStyle name="Percent 8 2 2 3 4 6" xfId="47907"/>
    <cellStyle name="Percent 8 2 2 3 5" xfId="47908"/>
    <cellStyle name="Percent 8 2 2 3 5 2" xfId="47909"/>
    <cellStyle name="Percent 8 2 2 3 5 2 2" xfId="47910"/>
    <cellStyle name="Percent 8 2 2 3 5 2 3" xfId="47911"/>
    <cellStyle name="Percent 8 2 2 3 5 2 4" xfId="47912"/>
    <cellStyle name="Percent 8 2 2 3 5 3" xfId="47913"/>
    <cellStyle name="Percent 8 2 2 3 5 3 2" xfId="47914"/>
    <cellStyle name="Percent 8 2 2 3 5 3 3" xfId="47915"/>
    <cellStyle name="Percent 8 2 2 3 5 3 4" xfId="47916"/>
    <cellStyle name="Percent 8 2 2 3 5 4" xfId="47917"/>
    <cellStyle name="Percent 8 2 2 3 5 5" xfId="47918"/>
    <cellStyle name="Percent 8 2 2 3 5 6" xfId="47919"/>
    <cellStyle name="Percent 8 2 2 3 6" xfId="47920"/>
    <cellStyle name="Percent 8 2 2 3 6 2" xfId="47921"/>
    <cellStyle name="Percent 8 2 2 3 6 3" xfId="47922"/>
    <cellStyle name="Percent 8 2 2 3 6 4" xfId="47923"/>
    <cellStyle name="Percent 8 2 2 3 7" xfId="47924"/>
    <cellStyle name="Percent 8 2 2 3 7 2" xfId="47925"/>
    <cellStyle name="Percent 8 2 2 3 7 3" xfId="47926"/>
    <cellStyle name="Percent 8 2 2 3 7 4" xfId="47927"/>
    <cellStyle name="Percent 8 2 2 3 8" xfId="47928"/>
    <cellStyle name="Percent 8 2 2 3 9" xfId="47929"/>
    <cellStyle name="Percent 8 2 2 4" xfId="47930"/>
    <cellStyle name="Percent 8 2 2 4 2" xfId="47931"/>
    <cellStyle name="Percent 8 2 2 4 2 2" xfId="47932"/>
    <cellStyle name="Percent 8 2 2 4 2 2 2" xfId="47933"/>
    <cellStyle name="Percent 8 2 2 4 2 2 3" xfId="47934"/>
    <cellStyle name="Percent 8 2 2 4 2 2 4" xfId="47935"/>
    <cellStyle name="Percent 8 2 2 4 2 3" xfId="47936"/>
    <cellStyle name="Percent 8 2 2 4 2 3 2" xfId="47937"/>
    <cellStyle name="Percent 8 2 2 4 2 3 3" xfId="47938"/>
    <cellStyle name="Percent 8 2 2 4 2 3 4" xfId="47939"/>
    <cellStyle name="Percent 8 2 2 4 2 4" xfId="47940"/>
    <cellStyle name="Percent 8 2 2 4 2 5" xfId="47941"/>
    <cellStyle name="Percent 8 2 2 4 2 6" xfId="47942"/>
    <cellStyle name="Percent 8 2 2 4 3" xfId="47943"/>
    <cellStyle name="Percent 8 2 2 4 3 2" xfId="47944"/>
    <cellStyle name="Percent 8 2 2 4 3 2 2" xfId="47945"/>
    <cellStyle name="Percent 8 2 2 4 3 2 3" xfId="47946"/>
    <cellStyle name="Percent 8 2 2 4 3 2 4" xfId="47947"/>
    <cellStyle name="Percent 8 2 2 4 3 3" xfId="47948"/>
    <cellStyle name="Percent 8 2 2 4 3 3 2" xfId="47949"/>
    <cellStyle name="Percent 8 2 2 4 3 3 3" xfId="47950"/>
    <cellStyle name="Percent 8 2 2 4 3 3 4" xfId="47951"/>
    <cellStyle name="Percent 8 2 2 4 3 4" xfId="47952"/>
    <cellStyle name="Percent 8 2 2 4 3 5" xfId="47953"/>
    <cellStyle name="Percent 8 2 2 4 3 6" xfId="47954"/>
    <cellStyle name="Percent 8 2 2 4 4" xfId="47955"/>
    <cellStyle name="Percent 8 2 2 4 4 2" xfId="47956"/>
    <cellStyle name="Percent 8 2 2 4 4 3" xfId="47957"/>
    <cellStyle name="Percent 8 2 2 4 4 4" xfId="47958"/>
    <cellStyle name="Percent 8 2 2 4 5" xfId="47959"/>
    <cellStyle name="Percent 8 2 2 4 5 2" xfId="47960"/>
    <cellStyle name="Percent 8 2 2 4 5 3" xfId="47961"/>
    <cellStyle name="Percent 8 2 2 4 5 4" xfId="47962"/>
    <cellStyle name="Percent 8 2 2 4 6" xfId="47963"/>
    <cellStyle name="Percent 8 2 2 4 7" xfId="47964"/>
    <cellStyle name="Percent 8 2 2 4 8" xfId="47965"/>
    <cellStyle name="Percent 8 2 2 5" xfId="47966"/>
    <cellStyle name="Percent 8 2 2 5 2" xfId="47967"/>
    <cellStyle name="Percent 8 2 2 5 2 2" xfId="47968"/>
    <cellStyle name="Percent 8 2 2 5 2 2 2" xfId="47969"/>
    <cellStyle name="Percent 8 2 2 5 2 2 3" xfId="47970"/>
    <cellStyle name="Percent 8 2 2 5 2 2 4" xfId="47971"/>
    <cellStyle name="Percent 8 2 2 5 2 3" xfId="47972"/>
    <cellStyle name="Percent 8 2 2 5 2 3 2" xfId="47973"/>
    <cellStyle name="Percent 8 2 2 5 2 3 3" xfId="47974"/>
    <cellStyle name="Percent 8 2 2 5 2 3 4" xfId="47975"/>
    <cellStyle name="Percent 8 2 2 5 2 4" xfId="47976"/>
    <cellStyle name="Percent 8 2 2 5 2 5" xfId="47977"/>
    <cellStyle name="Percent 8 2 2 5 2 6" xfId="47978"/>
    <cellStyle name="Percent 8 2 2 5 3" xfId="47979"/>
    <cellStyle name="Percent 8 2 2 5 3 2" xfId="47980"/>
    <cellStyle name="Percent 8 2 2 5 3 2 2" xfId="47981"/>
    <cellStyle name="Percent 8 2 2 5 3 2 3" xfId="47982"/>
    <cellStyle name="Percent 8 2 2 5 3 2 4" xfId="47983"/>
    <cellStyle name="Percent 8 2 2 5 3 3" xfId="47984"/>
    <cellStyle name="Percent 8 2 2 5 3 3 2" xfId="47985"/>
    <cellStyle name="Percent 8 2 2 5 3 3 3" xfId="47986"/>
    <cellStyle name="Percent 8 2 2 5 3 3 4" xfId="47987"/>
    <cellStyle name="Percent 8 2 2 5 3 4" xfId="47988"/>
    <cellStyle name="Percent 8 2 2 5 3 5" xfId="47989"/>
    <cellStyle name="Percent 8 2 2 5 3 6" xfId="47990"/>
    <cellStyle name="Percent 8 2 2 5 4" xfId="47991"/>
    <cellStyle name="Percent 8 2 2 5 4 2" xfId="47992"/>
    <cellStyle name="Percent 8 2 2 5 4 3" xfId="47993"/>
    <cellStyle name="Percent 8 2 2 5 4 4" xfId="47994"/>
    <cellStyle name="Percent 8 2 2 5 5" xfId="47995"/>
    <cellStyle name="Percent 8 2 2 5 5 2" xfId="47996"/>
    <cellStyle name="Percent 8 2 2 5 5 3" xfId="47997"/>
    <cellStyle name="Percent 8 2 2 5 5 4" xfId="47998"/>
    <cellStyle name="Percent 8 2 2 5 6" xfId="47999"/>
    <cellStyle name="Percent 8 2 2 5 7" xfId="48000"/>
    <cellStyle name="Percent 8 2 2 5 8" xfId="48001"/>
    <cellStyle name="Percent 8 2 2 6" xfId="48002"/>
    <cellStyle name="Percent 8 2 2 6 2" xfId="48003"/>
    <cellStyle name="Percent 8 2 2 6 2 2" xfId="48004"/>
    <cellStyle name="Percent 8 2 2 6 2 2 2" xfId="48005"/>
    <cellStyle name="Percent 8 2 2 6 2 2 3" xfId="48006"/>
    <cellStyle name="Percent 8 2 2 6 2 2 4" xfId="48007"/>
    <cellStyle name="Percent 8 2 2 6 2 3" xfId="48008"/>
    <cellStyle name="Percent 8 2 2 6 2 3 2" xfId="48009"/>
    <cellStyle name="Percent 8 2 2 6 2 3 3" xfId="48010"/>
    <cellStyle name="Percent 8 2 2 6 2 3 4" xfId="48011"/>
    <cellStyle name="Percent 8 2 2 6 2 4" xfId="48012"/>
    <cellStyle name="Percent 8 2 2 6 2 5" xfId="48013"/>
    <cellStyle name="Percent 8 2 2 6 2 6" xfId="48014"/>
    <cellStyle name="Percent 8 2 2 6 3" xfId="48015"/>
    <cellStyle name="Percent 8 2 2 6 3 2" xfId="48016"/>
    <cellStyle name="Percent 8 2 2 6 3 2 2" xfId="48017"/>
    <cellStyle name="Percent 8 2 2 6 3 2 3" xfId="48018"/>
    <cellStyle name="Percent 8 2 2 6 3 2 4" xfId="48019"/>
    <cellStyle name="Percent 8 2 2 6 3 3" xfId="48020"/>
    <cellStyle name="Percent 8 2 2 6 3 3 2" xfId="48021"/>
    <cellStyle name="Percent 8 2 2 6 3 3 3" xfId="48022"/>
    <cellStyle name="Percent 8 2 2 6 3 3 4" xfId="48023"/>
    <cellStyle name="Percent 8 2 2 6 3 4" xfId="48024"/>
    <cellStyle name="Percent 8 2 2 6 3 5" xfId="48025"/>
    <cellStyle name="Percent 8 2 2 6 3 6" xfId="48026"/>
    <cellStyle name="Percent 8 2 2 6 4" xfId="48027"/>
    <cellStyle name="Percent 8 2 2 6 4 2" xfId="48028"/>
    <cellStyle name="Percent 8 2 2 6 4 3" xfId="48029"/>
    <cellStyle name="Percent 8 2 2 6 4 4" xfId="48030"/>
    <cellStyle name="Percent 8 2 2 6 5" xfId="48031"/>
    <cellStyle name="Percent 8 2 2 6 5 2" xfId="48032"/>
    <cellStyle name="Percent 8 2 2 6 5 3" xfId="48033"/>
    <cellStyle name="Percent 8 2 2 6 5 4" xfId="48034"/>
    <cellStyle name="Percent 8 2 2 6 6" xfId="48035"/>
    <cellStyle name="Percent 8 2 2 6 7" xfId="48036"/>
    <cellStyle name="Percent 8 2 2 6 8" xfId="48037"/>
    <cellStyle name="Percent 8 2 2 7" xfId="48038"/>
    <cellStyle name="Percent 8 2 2 7 2" xfId="48039"/>
    <cellStyle name="Percent 8 2 2 7 2 2" xfId="48040"/>
    <cellStyle name="Percent 8 2 2 7 2 3" xfId="48041"/>
    <cellStyle name="Percent 8 2 2 7 2 4" xfId="48042"/>
    <cellStyle name="Percent 8 2 2 7 3" xfId="48043"/>
    <cellStyle name="Percent 8 2 2 7 3 2" xfId="48044"/>
    <cellStyle name="Percent 8 2 2 7 3 3" xfId="48045"/>
    <cellStyle name="Percent 8 2 2 7 3 4" xfId="48046"/>
    <cellStyle name="Percent 8 2 2 7 4" xfId="48047"/>
    <cellStyle name="Percent 8 2 2 7 5" xfId="48048"/>
    <cellStyle name="Percent 8 2 2 7 6" xfId="48049"/>
    <cellStyle name="Percent 8 2 2 8" xfId="48050"/>
    <cellStyle name="Percent 8 2 2 8 2" xfId="48051"/>
    <cellStyle name="Percent 8 2 2 8 2 2" xfId="48052"/>
    <cellStyle name="Percent 8 2 2 8 2 3" xfId="48053"/>
    <cellStyle name="Percent 8 2 2 8 2 4" xfId="48054"/>
    <cellStyle name="Percent 8 2 2 8 3" xfId="48055"/>
    <cellStyle name="Percent 8 2 2 8 3 2" xfId="48056"/>
    <cellStyle name="Percent 8 2 2 8 3 3" xfId="48057"/>
    <cellStyle name="Percent 8 2 2 8 3 4" xfId="48058"/>
    <cellStyle name="Percent 8 2 2 8 4" xfId="48059"/>
    <cellStyle name="Percent 8 2 2 8 5" xfId="48060"/>
    <cellStyle name="Percent 8 2 2 8 6" xfId="48061"/>
    <cellStyle name="Percent 8 2 2 9" xfId="48062"/>
    <cellStyle name="Percent 8 2 2 9 2" xfId="48063"/>
    <cellStyle name="Percent 8 2 2 9 3" xfId="48064"/>
    <cellStyle name="Percent 8 2 2 9 4" xfId="48065"/>
    <cellStyle name="Percent 8 2 3" xfId="48066"/>
    <cellStyle name="Percent 8 2 3 10" xfId="48067"/>
    <cellStyle name="Percent 8 2 3 11" xfId="48068"/>
    <cellStyle name="Percent 8 2 3 12" xfId="48069"/>
    <cellStyle name="Percent 8 2 3 2" xfId="48070"/>
    <cellStyle name="Percent 8 2 3 2 10" xfId="48071"/>
    <cellStyle name="Percent 8 2 3 2 2" xfId="48072"/>
    <cellStyle name="Percent 8 2 3 2 2 2" xfId="48073"/>
    <cellStyle name="Percent 8 2 3 2 2 2 2" xfId="48074"/>
    <cellStyle name="Percent 8 2 3 2 2 2 2 2" xfId="48075"/>
    <cellStyle name="Percent 8 2 3 2 2 2 2 3" xfId="48076"/>
    <cellStyle name="Percent 8 2 3 2 2 2 2 4" xfId="48077"/>
    <cellStyle name="Percent 8 2 3 2 2 2 3" xfId="48078"/>
    <cellStyle name="Percent 8 2 3 2 2 2 3 2" xfId="48079"/>
    <cellStyle name="Percent 8 2 3 2 2 2 3 3" xfId="48080"/>
    <cellStyle name="Percent 8 2 3 2 2 2 3 4" xfId="48081"/>
    <cellStyle name="Percent 8 2 3 2 2 2 4" xfId="48082"/>
    <cellStyle name="Percent 8 2 3 2 2 2 5" xfId="48083"/>
    <cellStyle name="Percent 8 2 3 2 2 2 6" xfId="48084"/>
    <cellStyle name="Percent 8 2 3 2 2 3" xfId="48085"/>
    <cellStyle name="Percent 8 2 3 2 2 3 2" xfId="48086"/>
    <cellStyle name="Percent 8 2 3 2 2 3 2 2" xfId="48087"/>
    <cellStyle name="Percent 8 2 3 2 2 3 2 3" xfId="48088"/>
    <cellStyle name="Percent 8 2 3 2 2 3 2 4" xfId="48089"/>
    <cellStyle name="Percent 8 2 3 2 2 3 3" xfId="48090"/>
    <cellStyle name="Percent 8 2 3 2 2 3 3 2" xfId="48091"/>
    <cellStyle name="Percent 8 2 3 2 2 3 3 3" xfId="48092"/>
    <cellStyle name="Percent 8 2 3 2 2 3 3 4" xfId="48093"/>
    <cellStyle name="Percent 8 2 3 2 2 3 4" xfId="48094"/>
    <cellStyle name="Percent 8 2 3 2 2 3 5" xfId="48095"/>
    <cellStyle name="Percent 8 2 3 2 2 3 6" xfId="48096"/>
    <cellStyle name="Percent 8 2 3 2 2 4" xfId="48097"/>
    <cellStyle name="Percent 8 2 3 2 2 4 2" xfId="48098"/>
    <cellStyle name="Percent 8 2 3 2 2 4 3" xfId="48099"/>
    <cellStyle name="Percent 8 2 3 2 2 4 4" xfId="48100"/>
    <cellStyle name="Percent 8 2 3 2 2 5" xfId="48101"/>
    <cellStyle name="Percent 8 2 3 2 2 5 2" xfId="48102"/>
    <cellStyle name="Percent 8 2 3 2 2 5 3" xfId="48103"/>
    <cellStyle name="Percent 8 2 3 2 2 5 4" xfId="48104"/>
    <cellStyle name="Percent 8 2 3 2 2 6" xfId="48105"/>
    <cellStyle name="Percent 8 2 3 2 2 7" xfId="48106"/>
    <cellStyle name="Percent 8 2 3 2 2 8" xfId="48107"/>
    <cellStyle name="Percent 8 2 3 2 3" xfId="48108"/>
    <cellStyle name="Percent 8 2 3 2 3 2" xfId="48109"/>
    <cellStyle name="Percent 8 2 3 2 3 2 2" xfId="48110"/>
    <cellStyle name="Percent 8 2 3 2 3 2 2 2" xfId="48111"/>
    <cellStyle name="Percent 8 2 3 2 3 2 2 3" xfId="48112"/>
    <cellStyle name="Percent 8 2 3 2 3 2 2 4" xfId="48113"/>
    <cellStyle name="Percent 8 2 3 2 3 2 3" xfId="48114"/>
    <cellStyle name="Percent 8 2 3 2 3 2 3 2" xfId="48115"/>
    <cellStyle name="Percent 8 2 3 2 3 2 3 3" xfId="48116"/>
    <cellStyle name="Percent 8 2 3 2 3 2 3 4" xfId="48117"/>
    <cellStyle name="Percent 8 2 3 2 3 2 4" xfId="48118"/>
    <cellStyle name="Percent 8 2 3 2 3 2 5" xfId="48119"/>
    <cellStyle name="Percent 8 2 3 2 3 2 6" xfId="48120"/>
    <cellStyle name="Percent 8 2 3 2 3 3" xfId="48121"/>
    <cellStyle name="Percent 8 2 3 2 3 3 2" xfId="48122"/>
    <cellStyle name="Percent 8 2 3 2 3 3 2 2" xfId="48123"/>
    <cellStyle name="Percent 8 2 3 2 3 3 2 3" xfId="48124"/>
    <cellStyle name="Percent 8 2 3 2 3 3 2 4" xfId="48125"/>
    <cellStyle name="Percent 8 2 3 2 3 3 3" xfId="48126"/>
    <cellStyle name="Percent 8 2 3 2 3 3 3 2" xfId="48127"/>
    <cellStyle name="Percent 8 2 3 2 3 3 3 3" xfId="48128"/>
    <cellStyle name="Percent 8 2 3 2 3 3 3 4" xfId="48129"/>
    <cellStyle name="Percent 8 2 3 2 3 3 4" xfId="48130"/>
    <cellStyle name="Percent 8 2 3 2 3 3 5" xfId="48131"/>
    <cellStyle name="Percent 8 2 3 2 3 3 6" xfId="48132"/>
    <cellStyle name="Percent 8 2 3 2 3 4" xfId="48133"/>
    <cellStyle name="Percent 8 2 3 2 3 4 2" xfId="48134"/>
    <cellStyle name="Percent 8 2 3 2 3 4 3" xfId="48135"/>
    <cellStyle name="Percent 8 2 3 2 3 4 4" xfId="48136"/>
    <cellStyle name="Percent 8 2 3 2 3 5" xfId="48137"/>
    <cellStyle name="Percent 8 2 3 2 3 5 2" xfId="48138"/>
    <cellStyle name="Percent 8 2 3 2 3 5 3" xfId="48139"/>
    <cellStyle name="Percent 8 2 3 2 3 5 4" xfId="48140"/>
    <cellStyle name="Percent 8 2 3 2 3 6" xfId="48141"/>
    <cellStyle name="Percent 8 2 3 2 3 7" xfId="48142"/>
    <cellStyle name="Percent 8 2 3 2 3 8" xfId="48143"/>
    <cellStyle name="Percent 8 2 3 2 4" xfId="48144"/>
    <cellStyle name="Percent 8 2 3 2 4 2" xfId="48145"/>
    <cellStyle name="Percent 8 2 3 2 4 2 2" xfId="48146"/>
    <cellStyle name="Percent 8 2 3 2 4 2 3" xfId="48147"/>
    <cellStyle name="Percent 8 2 3 2 4 2 4" xfId="48148"/>
    <cellStyle name="Percent 8 2 3 2 4 3" xfId="48149"/>
    <cellStyle name="Percent 8 2 3 2 4 3 2" xfId="48150"/>
    <cellStyle name="Percent 8 2 3 2 4 3 3" xfId="48151"/>
    <cellStyle name="Percent 8 2 3 2 4 3 4" xfId="48152"/>
    <cellStyle name="Percent 8 2 3 2 4 4" xfId="48153"/>
    <cellStyle name="Percent 8 2 3 2 4 5" xfId="48154"/>
    <cellStyle name="Percent 8 2 3 2 4 6" xfId="48155"/>
    <cellStyle name="Percent 8 2 3 2 5" xfId="48156"/>
    <cellStyle name="Percent 8 2 3 2 5 2" xfId="48157"/>
    <cellStyle name="Percent 8 2 3 2 5 2 2" xfId="48158"/>
    <cellStyle name="Percent 8 2 3 2 5 2 3" xfId="48159"/>
    <cellStyle name="Percent 8 2 3 2 5 2 4" xfId="48160"/>
    <cellStyle name="Percent 8 2 3 2 5 3" xfId="48161"/>
    <cellStyle name="Percent 8 2 3 2 5 3 2" xfId="48162"/>
    <cellStyle name="Percent 8 2 3 2 5 3 3" xfId="48163"/>
    <cellStyle name="Percent 8 2 3 2 5 3 4" xfId="48164"/>
    <cellStyle name="Percent 8 2 3 2 5 4" xfId="48165"/>
    <cellStyle name="Percent 8 2 3 2 5 5" xfId="48166"/>
    <cellStyle name="Percent 8 2 3 2 5 6" xfId="48167"/>
    <cellStyle name="Percent 8 2 3 2 6" xfId="48168"/>
    <cellStyle name="Percent 8 2 3 2 6 2" xfId="48169"/>
    <cellStyle name="Percent 8 2 3 2 6 3" xfId="48170"/>
    <cellStyle name="Percent 8 2 3 2 6 4" xfId="48171"/>
    <cellStyle name="Percent 8 2 3 2 7" xfId="48172"/>
    <cellStyle name="Percent 8 2 3 2 7 2" xfId="48173"/>
    <cellStyle name="Percent 8 2 3 2 7 3" xfId="48174"/>
    <cellStyle name="Percent 8 2 3 2 7 4" xfId="48175"/>
    <cellStyle name="Percent 8 2 3 2 8" xfId="48176"/>
    <cellStyle name="Percent 8 2 3 2 9" xfId="48177"/>
    <cellStyle name="Percent 8 2 3 3" xfId="48178"/>
    <cellStyle name="Percent 8 2 3 3 2" xfId="48179"/>
    <cellStyle name="Percent 8 2 3 3 2 2" xfId="48180"/>
    <cellStyle name="Percent 8 2 3 3 2 2 2" xfId="48181"/>
    <cellStyle name="Percent 8 2 3 3 2 2 3" xfId="48182"/>
    <cellStyle name="Percent 8 2 3 3 2 2 4" xfId="48183"/>
    <cellStyle name="Percent 8 2 3 3 2 3" xfId="48184"/>
    <cellStyle name="Percent 8 2 3 3 2 3 2" xfId="48185"/>
    <cellStyle name="Percent 8 2 3 3 2 3 3" xfId="48186"/>
    <cellStyle name="Percent 8 2 3 3 2 3 4" xfId="48187"/>
    <cellStyle name="Percent 8 2 3 3 2 4" xfId="48188"/>
    <cellStyle name="Percent 8 2 3 3 2 5" xfId="48189"/>
    <cellStyle name="Percent 8 2 3 3 2 6" xfId="48190"/>
    <cellStyle name="Percent 8 2 3 3 3" xfId="48191"/>
    <cellStyle name="Percent 8 2 3 3 3 2" xfId="48192"/>
    <cellStyle name="Percent 8 2 3 3 3 2 2" xfId="48193"/>
    <cellStyle name="Percent 8 2 3 3 3 2 3" xfId="48194"/>
    <cellStyle name="Percent 8 2 3 3 3 2 4" xfId="48195"/>
    <cellStyle name="Percent 8 2 3 3 3 3" xfId="48196"/>
    <cellStyle name="Percent 8 2 3 3 3 3 2" xfId="48197"/>
    <cellStyle name="Percent 8 2 3 3 3 3 3" xfId="48198"/>
    <cellStyle name="Percent 8 2 3 3 3 3 4" xfId="48199"/>
    <cellStyle name="Percent 8 2 3 3 3 4" xfId="48200"/>
    <cellStyle name="Percent 8 2 3 3 3 5" xfId="48201"/>
    <cellStyle name="Percent 8 2 3 3 3 6" xfId="48202"/>
    <cellStyle name="Percent 8 2 3 3 4" xfId="48203"/>
    <cellStyle name="Percent 8 2 3 3 4 2" xfId="48204"/>
    <cellStyle name="Percent 8 2 3 3 4 3" xfId="48205"/>
    <cellStyle name="Percent 8 2 3 3 4 4" xfId="48206"/>
    <cellStyle name="Percent 8 2 3 3 5" xfId="48207"/>
    <cellStyle name="Percent 8 2 3 3 5 2" xfId="48208"/>
    <cellStyle name="Percent 8 2 3 3 5 3" xfId="48209"/>
    <cellStyle name="Percent 8 2 3 3 5 4" xfId="48210"/>
    <cellStyle name="Percent 8 2 3 3 6" xfId="48211"/>
    <cellStyle name="Percent 8 2 3 3 7" xfId="48212"/>
    <cellStyle name="Percent 8 2 3 3 8" xfId="48213"/>
    <cellStyle name="Percent 8 2 3 4" xfId="48214"/>
    <cellStyle name="Percent 8 2 3 4 2" xfId="48215"/>
    <cellStyle name="Percent 8 2 3 4 2 2" xfId="48216"/>
    <cellStyle name="Percent 8 2 3 4 2 2 2" xfId="48217"/>
    <cellStyle name="Percent 8 2 3 4 2 2 3" xfId="48218"/>
    <cellStyle name="Percent 8 2 3 4 2 2 4" xfId="48219"/>
    <cellStyle name="Percent 8 2 3 4 2 3" xfId="48220"/>
    <cellStyle name="Percent 8 2 3 4 2 3 2" xfId="48221"/>
    <cellStyle name="Percent 8 2 3 4 2 3 3" xfId="48222"/>
    <cellStyle name="Percent 8 2 3 4 2 3 4" xfId="48223"/>
    <cellStyle name="Percent 8 2 3 4 2 4" xfId="48224"/>
    <cellStyle name="Percent 8 2 3 4 2 5" xfId="48225"/>
    <cellStyle name="Percent 8 2 3 4 2 6" xfId="48226"/>
    <cellStyle name="Percent 8 2 3 4 3" xfId="48227"/>
    <cellStyle name="Percent 8 2 3 4 3 2" xfId="48228"/>
    <cellStyle name="Percent 8 2 3 4 3 2 2" xfId="48229"/>
    <cellStyle name="Percent 8 2 3 4 3 2 3" xfId="48230"/>
    <cellStyle name="Percent 8 2 3 4 3 2 4" xfId="48231"/>
    <cellStyle name="Percent 8 2 3 4 3 3" xfId="48232"/>
    <cellStyle name="Percent 8 2 3 4 3 3 2" xfId="48233"/>
    <cellStyle name="Percent 8 2 3 4 3 3 3" xfId="48234"/>
    <cellStyle name="Percent 8 2 3 4 3 3 4" xfId="48235"/>
    <cellStyle name="Percent 8 2 3 4 3 4" xfId="48236"/>
    <cellStyle name="Percent 8 2 3 4 3 5" xfId="48237"/>
    <cellStyle name="Percent 8 2 3 4 3 6" xfId="48238"/>
    <cellStyle name="Percent 8 2 3 4 4" xfId="48239"/>
    <cellStyle name="Percent 8 2 3 4 4 2" xfId="48240"/>
    <cellStyle name="Percent 8 2 3 4 4 3" xfId="48241"/>
    <cellStyle name="Percent 8 2 3 4 4 4" xfId="48242"/>
    <cellStyle name="Percent 8 2 3 4 5" xfId="48243"/>
    <cellStyle name="Percent 8 2 3 4 5 2" xfId="48244"/>
    <cellStyle name="Percent 8 2 3 4 5 3" xfId="48245"/>
    <cellStyle name="Percent 8 2 3 4 5 4" xfId="48246"/>
    <cellStyle name="Percent 8 2 3 4 6" xfId="48247"/>
    <cellStyle name="Percent 8 2 3 4 7" xfId="48248"/>
    <cellStyle name="Percent 8 2 3 4 8" xfId="48249"/>
    <cellStyle name="Percent 8 2 3 5" xfId="48250"/>
    <cellStyle name="Percent 8 2 3 5 2" xfId="48251"/>
    <cellStyle name="Percent 8 2 3 5 2 2" xfId="48252"/>
    <cellStyle name="Percent 8 2 3 5 2 2 2" xfId="48253"/>
    <cellStyle name="Percent 8 2 3 5 2 2 3" xfId="48254"/>
    <cellStyle name="Percent 8 2 3 5 2 2 4" xfId="48255"/>
    <cellStyle name="Percent 8 2 3 5 2 3" xfId="48256"/>
    <cellStyle name="Percent 8 2 3 5 2 3 2" xfId="48257"/>
    <cellStyle name="Percent 8 2 3 5 2 3 3" xfId="48258"/>
    <cellStyle name="Percent 8 2 3 5 2 3 4" xfId="48259"/>
    <cellStyle name="Percent 8 2 3 5 2 4" xfId="48260"/>
    <cellStyle name="Percent 8 2 3 5 2 5" xfId="48261"/>
    <cellStyle name="Percent 8 2 3 5 2 6" xfId="48262"/>
    <cellStyle name="Percent 8 2 3 5 3" xfId="48263"/>
    <cellStyle name="Percent 8 2 3 5 3 2" xfId="48264"/>
    <cellStyle name="Percent 8 2 3 5 3 2 2" xfId="48265"/>
    <cellStyle name="Percent 8 2 3 5 3 2 3" xfId="48266"/>
    <cellStyle name="Percent 8 2 3 5 3 2 4" xfId="48267"/>
    <cellStyle name="Percent 8 2 3 5 3 3" xfId="48268"/>
    <cellStyle name="Percent 8 2 3 5 3 3 2" xfId="48269"/>
    <cellStyle name="Percent 8 2 3 5 3 3 3" xfId="48270"/>
    <cellStyle name="Percent 8 2 3 5 3 3 4" xfId="48271"/>
    <cellStyle name="Percent 8 2 3 5 3 4" xfId="48272"/>
    <cellStyle name="Percent 8 2 3 5 3 5" xfId="48273"/>
    <cellStyle name="Percent 8 2 3 5 3 6" xfId="48274"/>
    <cellStyle name="Percent 8 2 3 5 4" xfId="48275"/>
    <cellStyle name="Percent 8 2 3 5 4 2" xfId="48276"/>
    <cellStyle name="Percent 8 2 3 5 4 3" xfId="48277"/>
    <cellStyle name="Percent 8 2 3 5 4 4" xfId="48278"/>
    <cellStyle name="Percent 8 2 3 5 5" xfId="48279"/>
    <cellStyle name="Percent 8 2 3 5 5 2" xfId="48280"/>
    <cellStyle name="Percent 8 2 3 5 5 3" xfId="48281"/>
    <cellStyle name="Percent 8 2 3 5 5 4" xfId="48282"/>
    <cellStyle name="Percent 8 2 3 5 6" xfId="48283"/>
    <cellStyle name="Percent 8 2 3 5 7" xfId="48284"/>
    <cellStyle name="Percent 8 2 3 5 8" xfId="48285"/>
    <cellStyle name="Percent 8 2 3 6" xfId="48286"/>
    <cellStyle name="Percent 8 2 3 6 2" xfId="48287"/>
    <cellStyle name="Percent 8 2 3 6 2 2" xfId="48288"/>
    <cellStyle name="Percent 8 2 3 6 2 3" xfId="48289"/>
    <cellStyle name="Percent 8 2 3 6 2 4" xfId="48290"/>
    <cellStyle name="Percent 8 2 3 6 3" xfId="48291"/>
    <cellStyle name="Percent 8 2 3 6 3 2" xfId="48292"/>
    <cellStyle name="Percent 8 2 3 6 3 3" xfId="48293"/>
    <cellStyle name="Percent 8 2 3 6 3 4" xfId="48294"/>
    <cellStyle name="Percent 8 2 3 6 4" xfId="48295"/>
    <cellStyle name="Percent 8 2 3 6 5" xfId="48296"/>
    <cellStyle name="Percent 8 2 3 6 6" xfId="48297"/>
    <cellStyle name="Percent 8 2 3 7" xfId="48298"/>
    <cellStyle name="Percent 8 2 3 7 2" xfId="48299"/>
    <cellStyle name="Percent 8 2 3 7 2 2" xfId="48300"/>
    <cellStyle name="Percent 8 2 3 7 2 3" xfId="48301"/>
    <cellStyle name="Percent 8 2 3 7 2 4" xfId="48302"/>
    <cellStyle name="Percent 8 2 3 7 3" xfId="48303"/>
    <cellStyle name="Percent 8 2 3 7 3 2" xfId="48304"/>
    <cellStyle name="Percent 8 2 3 7 3 3" xfId="48305"/>
    <cellStyle name="Percent 8 2 3 7 3 4" xfId="48306"/>
    <cellStyle name="Percent 8 2 3 7 4" xfId="48307"/>
    <cellStyle name="Percent 8 2 3 7 5" xfId="48308"/>
    <cellStyle name="Percent 8 2 3 7 6" xfId="48309"/>
    <cellStyle name="Percent 8 2 3 8" xfId="48310"/>
    <cellStyle name="Percent 8 2 3 8 2" xfId="48311"/>
    <cellStyle name="Percent 8 2 3 8 3" xfId="48312"/>
    <cellStyle name="Percent 8 2 3 8 4" xfId="48313"/>
    <cellStyle name="Percent 8 2 3 9" xfId="48314"/>
    <cellStyle name="Percent 8 2 3 9 2" xfId="48315"/>
    <cellStyle name="Percent 8 2 3 9 3" xfId="48316"/>
    <cellStyle name="Percent 8 2 3 9 4" xfId="48317"/>
    <cellStyle name="Percent 8 2 4" xfId="48318"/>
    <cellStyle name="Percent 8 2 4 10" xfId="48319"/>
    <cellStyle name="Percent 8 2 4 2" xfId="48320"/>
    <cellStyle name="Percent 8 2 4 2 2" xfId="48321"/>
    <cellStyle name="Percent 8 2 4 2 2 2" xfId="48322"/>
    <cellStyle name="Percent 8 2 4 2 2 2 2" xfId="48323"/>
    <cellStyle name="Percent 8 2 4 2 2 2 3" xfId="48324"/>
    <cellStyle name="Percent 8 2 4 2 2 2 4" xfId="48325"/>
    <cellStyle name="Percent 8 2 4 2 2 3" xfId="48326"/>
    <cellStyle name="Percent 8 2 4 2 2 3 2" xfId="48327"/>
    <cellStyle name="Percent 8 2 4 2 2 3 3" xfId="48328"/>
    <cellStyle name="Percent 8 2 4 2 2 3 4" xfId="48329"/>
    <cellStyle name="Percent 8 2 4 2 2 4" xfId="48330"/>
    <cellStyle name="Percent 8 2 4 2 2 5" xfId="48331"/>
    <cellStyle name="Percent 8 2 4 2 2 6" xfId="48332"/>
    <cellStyle name="Percent 8 2 4 2 3" xfId="48333"/>
    <cellStyle name="Percent 8 2 4 2 3 2" xfId="48334"/>
    <cellStyle name="Percent 8 2 4 2 3 2 2" xfId="48335"/>
    <cellStyle name="Percent 8 2 4 2 3 2 3" xfId="48336"/>
    <cellStyle name="Percent 8 2 4 2 3 2 4" xfId="48337"/>
    <cellStyle name="Percent 8 2 4 2 3 3" xfId="48338"/>
    <cellStyle name="Percent 8 2 4 2 3 3 2" xfId="48339"/>
    <cellStyle name="Percent 8 2 4 2 3 3 3" xfId="48340"/>
    <cellStyle name="Percent 8 2 4 2 3 3 4" xfId="48341"/>
    <cellStyle name="Percent 8 2 4 2 3 4" xfId="48342"/>
    <cellStyle name="Percent 8 2 4 2 3 5" xfId="48343"/>
    <cellStyle name="Percent 8 2 4 2 3 6" xfId="48344"/>
    <cellStyle name="Percent 8 2 4 2 4" xfId="48345"/>
    <cellStyle name="Percent 8 2 4 2 4 2" xfId="48346"/>
    <cellStyle name="Percent 8 2 4 2 4 3" xfId="48347"/>
    <cellStyle name="Percent 8 2 4 2 4 4" xfId="48348"/>
    <cellStyle name="Percent 8 2 4 2 5" xfId="48349"/>
    <cellStyle name="Percent 8 2 4 2 5 2" xfId="48350"/>
    <cellStyle name="Percent 8 2 4 2 5 3" xfId="48351"/>
    <cellStyle name="Percent 8 2 4 2 5 4" xfId="48352"/>
    <cellStyle name="Percent 8 2 4 2 6" xfId="48353"/>
    <cellStyle name="Percent 8 2 4 2 7" xfId="48354"/>
    <cellStyle name="Percent 8 2 4 2 8" xfId="48355"/>
    <cellStyle name="Percent 8 2 4 3" xfId="48356"/>
    <cellStyle name="Percent 8 2 4 3 2" xfId="48357"/>
    <cellStyle name="Percent 8 2 4 3 2 2" xfId="48358"/>
    <cellStyle name="Percent 8 2 4 3 2 2 2" xfId="48359"/>
    <cellStyle name="Percent 8 2 4 3 2 2 3" xfId="48360"/>
    <cellStyle name="Percent 8 2 4 3 2 2 4" xfId="48361"/>
    <cellStyle name="Percent 8 2 4 3 2 3" xfId="48362"/>
    <cellStyle name="Percent 8 2 4 3 2 3 2" xfId="48363"/>
    <cellStyle name="Percent 8 2 4 3 2 3 3" xfId="48364"/>
    <cellStyle name="Percent 8 2 4 3 2 3 4" xfId="48365"/>
    <cellStyle name="Percent 8 2 4 3 2 4" xfId="48366"/>
    <cellStyle name="Percent 8 2 4 3 2 5" xfId="48367"/>
    <cellStyle name="Percent 8 2 4 3 2 6" xfId="48368"/>
    <cellStyle name="Percent 8 2 4 3 3" xfId="48369"/>
    <cellStyle name="Percent 8 2 4 3 3 2" xfId="48370"/>
    <cellStyle name="Percent 8 2 4 3 3 2 2" xfId="48371"/>
    <cellStyle name="Percent 8 2 4 3 3 2 3" xfId="48372"/>
    <cellStyle name="Percent 8 2 4 3 3 2 4" xfId="48373"/>
    <cellStyle name="Percent 8 2 4 3 3 3" xfId="48374"/>
    <cellStyle name="Percent 8 2 4 3 3 3 2" xfId="48375"/>
    <cellStyle name="Percent 8 2 4 3 3 3 3" xfId="48376"/>
    <cellStyle name="Percent 8 2 4 3 3 3 4" xfId="48377"/>
    <cellStyle name="Percent 8 2 4 3 3 4" xfId="48378"/>
    <cellStyle name="Percent 8 2 4 3 3 5" xfId="48379"/>
    <cellStyle name="Percent 8 2 4 3 3 6" xfId="48380"/>
    <cellStyle name="Percent 8 2 4 3 4" xfId="48381"/>
    <cellStyle name="Percent 8 2 4 3 4 2" xfId="48382"/>
    <cellStyle name="Percent 8 2 4 3 4 3" xfId="48383"/>
    <cellStyle name="Percent 8 2 4 3 4 4" xfId="48384"/>
    <cellStyle name="Percent 8 2 4 3 5" xfId="48385"/>
    <cellStyle name="Percent 8 2 4 3 5 2" xfId="48386"/>
    <cellStyle name="Percent 8 2 4 3 5 3" xfId="48387"/>
    <cellStyle name="Percent 8 2 4 3 5 4" xfId="48388"/>
    <cellStyle name="Percent 8 2 4 3 6" xfId="48389"/>
    <cellStyle name="Percent 8 2 4 3 7" xfId="48390"/>
    <cellStyle name="Percent 8 2 4 3 8" xfId="48391"/>
    <cellStyle name="Percent 8 2 4 4" xfId="48392"/>
    <cellStyle name="Percent 8 2 4 4 2" xfId="48393"/>
    <cellStyle name="Percent 8 2 4 4 2 2" xfId="48394"/>
    <cellStyle name="Percent 8 2 4 4 2 3" xfId="48395"/>
    <cellStyle name="Percent 8 2 4 4 2 4" xfId="48396"/>
    <cellStyle name="Percent 8 2 4 4 3" xfId="48397"/>
    <cellStyle name="Percent 8 2 4 4 3 2" xfId="48398"/>
    <cellStyle name="Percent 8 2 4 4 3 3" xfId="48399"/>
    <cellStyle name="Percent 8 2 4 4 3 4" xfId="48400"/>
    <cellStyle name="Percent 8 2 4 4 4" xfId="48401"/>
    <cellStyle name="Percent 8 2 4 4 5" xfId="48402"/>
    <cellStyle name="Percent 8 2 4 4 6" xfId="48403"/>
    <cellStyle name="Percent 8 2 4 5" xfId="48404"/>
    <cellStyle name="Percent 8 2 4 5 2" xfId="48405"/>
    <cellStyle name="Percent 8 2 4 5 2 2" xfId="48406"/>
    <cellStyle name="Percent 8 2 4 5 2 3" xfId="48407"/>
    <cellStyle name="Percent 8 2 4 5 2 4" xfId="48408"/>
    <cellStyle name="Percent 8 2 4 5 3" xfId="48409"/>
    <cellStyle name="Percent 8 2 4 5 3 2" xfId="48410"/>
    <cellStyle name="Percent 8 2 4 5 3 3" xfId="48411"/>
    <cellStyle name="Percent 8 2 4 5 3 4" xfId="48412"/>
    <cellStyle name="Percent 8 2 4 5 4" xfId="48413"/>
    <cellStyle name="Percent 8 2 4 5 5" xfId="48414"/>
    <cellStyle name="Percent 8 2 4 5 6" xfId="48415"/>
    <cellStyle name="Percent 8 2 4 6" xfId="48416"/>
    <cellStyle name="Percent 8 2 4 6 2" xfId="48417"/>
    <cellStyle name="Percent 8 2 4 6 3" xfId="48418"/>
    <cellStyle name="Percent 8 2 4 6 4" xfId="48419"/>
    <cellStyle name="Percent 8 2 4 7" xfId="48420"/>
    <cellStyle name="Percent 8 2 4 7 2" xfId="48421"/>
    <cellStyle name="Percent 8 2 4 7 3" xfId="48422"/>
    <cellStyle name="Percent 8 2 4 7 4" xfId="48423"/>
    <cellStyle name="Percent 8 2 4 8" xfId="48424"/>
    <cellStyle name="Percent 8 2 4 9" xfId="48425"/>
    <cellStyle name="Percent 8 2 5" xfId="48426"/>
    <cellStyle name="Percent 8 2 5 2" xfId="48427"/>
    <cellStyle name="Percent 8 2 5 2 2" xfId="48428"/>
    <cellStyle name="Percent 8 2 5 2 2 2" xfId="48429"/>
    <cellStyle name="Percent 8 2 5 2 2 3" xfId="48430"/>
    <cellStyle name="Percent 8 2 5 2 2 4" xfId="48431"/>
    <cellStyle name="Percent 8 2 5 2 3" xfId="48432"/>
    <cellStyle name="Percent 8 2 5 2 3 2" xfId="48433"/>
    <cellStyle name="Percent 8 2 5 2 3 3" xfId="48434"/>
    <cellStyle name="Percent 8 2 5 2 3 4" xfId="48435"/>
    <cellStyle name="Percent 8 2 5 2 4" xfId="48436"/>
    <cellStyle name="Percent 8 2 5 2 5" xfId="48437"/>
    <cellStyle name="Percent 8 2 5 2 6" xfId="48438"/>
    <cellStyle name="Percent 8 2 5 3" xfId="48439"/>
    <cellStyle name="Percent 8 2 5 3 2" xfId="48440"/>
    <cellStyle name="Percent 8 2 5 3 2 2" xfId="48441"/>
    <cellStyle name="Percent 8 2 5 3 2 3" xfId="48442"/>
    <cellStyle name="Percent 8 2 5 3 2 4" xfId="48443"/>
    <cellStyle name="Percent 8 2 5 3 3" xfId="48444"/>
    <cellStyle name="Percent 8 2 5 3 3 2" xfId="48445"/>
    <cellStyle name="Percent 8 2 5 3 3 3" xfId="48446"/>
    <cellStyle name="Percent 8 2 5 3 3 4" xfId="48447"/>
    <cellStyle name="Percent 8 2 5 3 4" xfId="48448"/>
    <cellStyle name="Percent 8 2 5 3 5" xfId="48449"/>
    <cellStyle name="Percent 8 2 5 3 6" xfId="48450"/>
    <cellStyle name="Percent 8 2 5 4" xfId="48451"/>
    <cellStyle name="Percent 8 2 5 4 2" xfId="48452"/>
    <cellStyle name="Percent 8 2 5 4 3" xfId="48453"/>
    <cellStyle name="Percent 8 2 5 4 4" xfId="48454"/>
    <cellStyle name="Percent 8 2 5 5" xfId="48455"/>
    <cellStyle name="Percent 8 2 5 5 2" xfId="48456"/>
    <cellStyle name="Percent 8 2 5 5 3" xfId="48457"/>
    <cellStyle name="Percent 8 2 5 5 4" xfId="48458"/>
    <cellStyle name="Percent 8 2 5 6" xfId="48459"/>
    <cellStyle name="Percent 8 2 5 7" xfId="48460"/>
    <cellStyle name="Percent 8 2 5 8" xfId="48461"/>
    <cellStyle name="Percent 8 2 6" xfId="48462"/>
    <cellStyle name="Percent 8 2 6 2" xfId="48463"/>
    <cellStyle name="Percent 8 2 6 2 2" xfId="48464"/>
    <cellStyle name="Percent 8 2 6 2 2 2" xfId="48465"/>
    <cellStyle name="Percent 8 2 6 2 2 3" xfId="48466"/>
    <cellStyle name="Percent 8 2 6 2 2 4" xfId="48467"/>
    <cellStyle name="Percent 8 2 6 2 3" xfId="48468"/>
    <cellStyle name="Percent 8 2 6 2 3 2" xfId="48469"/>
    <cellStyle name="Percent 8 2 6 2 3 3" xfId="48470"/>
    <cellStyle name="Percent 8 2 6 2 3 4" xfId="48471"/>
    <cellStyle name="Percent 8 2 6 2 4" xfId="48472"/>
    <cellStyle name="Percent 8 2 6 2 5" xfId="48473"/>
    <cellStyle name="Percent 8 2 6 2 6" xfId="48474"/>
    <cellStyle name="Percent 8 2 6 3" xfId="48475"/>
    <cellStyle name="Percent 8 2 6 3 2" xfId="48476"/>
    <cellStyle name="Percent 8 2 6 3 2 2" xfId="48477"/>
    <cellStyle name="Percent 8 2 6 3 2 3" xfId="48478"/>
    <cellStyle name="Percent 8 2 6 3 2 4" xfId="48479"/>
    <cellStyle name="Percent 8 2 6 3 3" xfId="48480"/>
    <cellStyle name="Percent 8 2 6 3 3 2" xfId="48481"/>
    <cellStyle name="Percent 8 2 6 3 3 3" xfId="48482"/>
    <cellStyle name="Percent 8 2 6 3 3 4" xfId="48483"/>
    <cellStyle name="Percent 8 2 6 3 4" xfId="48484"/>
    <cellStyle name="Percent 8 2 6 3 5" xfId="48485"/>
    <cellStyle name="Percent 8 2 6 3 6" xfId="48486"/>
    <cellStyle name="Percent 8 2 6 4" xfId="48487"/>
    <cellStyle name="Percent 8 2 6 4 2" xfId="48488"/>
    <cellStyle name="Percent 8 2 6 4 3" xfId="48489"/>
    <cellStyle name="Percent 8 2 6 4 4" xfId="48490"/>
    <cellStyle name="Percent 8 2 6 5" xfId="48491"/>
    <cellStyle name="Percent 8 2 6 5 2" xfId="48492"/>
    <cellStyle name="Percent 8 2 6 5 3" xfId="48493"/>
    <cellStyle name="Percent 8 2 6 5 4" xfId="48494"/>
    <cellStyle name="Percent 8 2 6 6" xfId="48495"/>
    <cellStyle name="Percent 8 2 6 7" xfId="48496"/>
    <cellStyle name="Percent 8 2 6 8" xfId="48497"/>
    <cellStyle name="Percent 8 2 7" xfId="48498"/>
    <cellStyle name="Percent 8 2 7 2" xfId="48499"/>
    <cellStyle name="Percent 8 2 7 2 2" xfId="48500"/>
    <cellStyle name="Percent 8 2 7 2 2 2" xfId="48501"/>
    <cellStyle name="Percent 8 2 7 2 2 3" xfId="48502"/>
    <cellStyle name="Percent 8 2 7 2 2 4" xfId="48503"/>
    <cellStyle name="Percent 8 2 7 2 3" xfId="48504"/>
    <cellStyle name="Percent 8 2 7 2 3 2" xfId="48505"/>
    <cellStyle name="Percent 8 2 7 2 3 3" xfId="48506"/>
    <cellStyle name="Percent 8 2 7 2 3 4" xfId="48507"/>
    <cellStyle name="Percent 8 2 7 2 4" xfId="48508"/>
    <cellStyle name="Percent 8 2 7 2 5" xfId="48509"/>
    <cellStyle name="Percent 8 2 7 2 6" xfId="48510"/>
    <cellStyle name="Percent 8 2 7 3" xfId="48511"/>
    <cellStyle name="Percent 8 2 7 3 2" xfId="48512"/>
    <cellStyle name="Percent 8 2 7 3 2 2" xfId="48513"/>
    <cellStyle name="Percent 8 2 7 3 2 3" xfId="48514"/>
    <cellStyle name="Percent 8 2 7 3 2 4" xfId="48515"/>
    <cellStyle name="Percent 8 2 7 3 3" xfId="48516"/>
    <cellStyle name="Percent 8 2 7 3 3 2" xfId="48517"/>
    <cellStyle name="Percent 8 2 7 3 3 3" xfId="48518"/>
    <cellStyle name="Percent 8 2 7 3 3 4" xfId="48519"/>
    <cellStyle name="Percent 8 2 7 3 4" xfId="48520"/>
    <cellStyle name="Percent 8 2 7 3 5" xfId="48521"/>
    <cellStyle name="Percent 8 2 7 3 6" xfId="48522"/>
    <cellStyle name="Percent 8 2 7 4" xfId="48523"/>
    <cellStyle name="Percent 8 2 7 4 2" xfId="48524"/>
    <cellStyle name="Percent 8 2 7 4 3" xfId="48525"/>
    <cellStyle name="Percent 8 2 7 4 4" xfId="48526"/>
    <cellStyle name="Percent 8 2 7 5" xfId="48527"/>
    <cellStyle name="Percent 8 2 7 5 2" xfId="48528"/>
    <cellStyle name="Percent 8 2 7 5 3" xfId="48529"/>
    <cellStyle name="Percent 8 2 7 5 4" xfId="48530"/>
    <cellStyle name="Percent 8 2 7 6" xfId="48531"/>
    <cellStyle name="Percent 8 2 7 7" xfId="48532"/>
    <cellStyle name="Percent 8 2 7 8" xfId="48533"/>
    <cellStyle name="Percent 8 2 8" xfId="48534"/>
    <cellStyle name="Percent 8 2 8 2" xfId="48535"/>
    <cellStyle name="Percent 8 2 8 2 2" xfId="48536"/>
    <cellStyle name="Percent 8 2 8 2 3" xfId="48537"/>
    <cellStyle name="Percent 8 2 8 2 4" xfId="48538"/>
    <cellStyle name="Percent 8 2 8 3" xfId="48539"/>
    <cellStyle name="Percent 8 2 8 3 2" xfId="48540"/>
    <cellStyle name="Percent 8 2 8 3 3" xfId="48541"/>
    <cellStyle name="Percent 8 2 8 3 4" xfId="48542"/>
    <cellStyle name="Percent 8 2 8 4" xfId="48543"/>
    <cellStyle name="Percent 8 2 8 5" xfId="48544"/>
    <cellStyle name="Percent 8 2 8 6" xfId="48545"/>
    <cellStyle name="Percent 8 2 9" xfId="48546"/>
    <cellStyle name="Percent 8 2 9 2" xfId="48547"/>
    <cellStyle name="Percent 8 2 9 2 2" xfId="48548"/>
    <cellStyle name="Percent 8 2 9 2 3" xfId="48549"/>
    <cellStyle name="Percent 8 2 9 2 4" xfId="48550"/>
    <cellStyle name="Percent 8 2 9 3" xfId="48551"/>
    <cellStyle name="Percent 8 2 9 3 2" xfId="48552"/>
    <cellStyle name="Percent 8 2 9 3 3" xfId="48553"/>
    <cellStyle name="Percent 8 2 9 3 4" xfId="48554"/>
    <cellStyle name="Percent 8 2 9 4" xfId="48555"/>
    <cellStyle name="Percent 8 2 9 5" xfId="48556"/>
    <cellStyle name="Percent 8 2 9 6" xfId="48557"/>
    <cellStyle name="Percent 8 3" xfId="48558"/>
    <cellStyle name="Percent 8 3 10" xfId="48559"/>
    <cellStyle name="Percent 8 3 10 2" xfId="48560"/>
    <cellStyle name="Percent 8 3 10 3" xfId="48561"/>
    <cellStyle name="Percent 8 3 10 4" xfId="48562"/>
    <cellStyle name="Percent 8 3 11" xfId="48563"/>
    <cellStyle name="Percent 8 3 12" xfId="48564"/>
    <cellStyle name="Percent 8 3 13" xfId="48565"/>
    <cellStyle name="Percent 8 3 2" xfId="48566"/>
    <cellStyle name="Percent 8 3 2 10" xfId="48567"/>
    <cellStyle name="Percent 8 3 2 11" xfId="48568"/>
    <cellStyle name="Percent 8 3 2 12" xfId="48569"/>
    <cellStyle name="Percent 8 3 2 2" xfId="48570"/>
    <cellStyle name="Percent 8 3 2 2 10" xfId="48571"/>
    <cellStyle name="Percent 8 3 2 2 2" xfId="48572"/>
    <cellStyle name="Percent 8 3 2 2 2 2" xfId="48573"/>
    <cellStyle name="Percent 8 3 2 2 2 2 2" xfId="48574"/>
    <cellStyle name="Percent 8 3 2 2 2 2 2 2" xfId="48575"/>
    <cellStyle name="Percent 8 3 2 2 2 2 2 3" xfId="48576"/>
    <cellStyle name="Percent 8 3 2 2 2 2 2 4" xfId="48577"/>
    <cellStyle name="Percent 8 3 2 2 2 2 3" xfId="48578"/>
    <cellStyle name="Percent 8 3 2 2 2 2 3 2" xfId="48579"/>
    <cellStyle name="Percent 8 3 2 2 2 2 3 3" xfId="48580"/>
    <cellStyle name="Percent 8 3 2 2 2 2 3 4" xfId="48581"/>
    <cellStyle name="Percent 8 3 2 2 2 2 4" xfId="48582"/>
    <cellStyle name="Percent 8 3 2 2 2 2 5" xfId="48583"/>
    <cellStyle name="Percent 8 3 2 2 2 2 6" xfId="48584"/>
    <cellStyle name="Percent 8 3 2 2 2 3" xfId="48585"/>
    <cellStyle name="Percent 8 3 2 2 2 3 2" xfId="48586"/>
    <cellStyle name="Percent 8 3 2 2 2 3 2 2" xfId="48587"/>
    <cellStyle name="Percent 8 3 2 2 2 3 2 3" xfId="48588"/>
    <cellStyle name="Percent 8 3 2 2 2 3 2 4" xfId="48589"/>
    <cellStyle name="Percent 8 3 2 2 2 3 3" xfId="48590"/>
    <cellStyle name="Percent 8 3 2 2 2 3 3 2" xfId="48591"/>
    <cellStyle name="Percent 8 3 2 2 2 3 3 3" xfId="48592"/>
    <cellStyle name="Percent 8 3 2 2 2 3 3 4" xfId="48593"/>
    <cellStyle name="Percent 8 3 2 2 2 3 4" xfId="48594"/>
    <cellStyle name="Percent 8 3 2 2 2 3 5" xfId="48595"/>
    <cellStyle name="Percent 8 3 2 2 2 3 6" xfId="48596"/>
    <cellStyle name="Percent 8 3 2 2 2 4" xfId="48597"/>
    <cellStyle name="Percent 8 3 2 2 2 4 2" xfId="48598"/>
    <cellStyle name="Percent 8 3 2 2 2 4 3" xfId="48599"/>
    <cellStyle name="Percent 8 3 2 2 2 4 4" xfId="48600"/>
    <cellStyle name="Percent 8 3 2 2 2 5" xfId="48601"/>
    <cellStyle name="Percent 8 3 2 2 2 5 2" xfId="48602"/>
    <cellStyle name="Percent 8 3 2 2 2 5 3" xfId="48603"/>
    <cellStyle name="Percent 8 3 2 2 2 5 4" xfId="48604"/>
    <cellStyle name="Percent 8 3 2 2 2 6" xfId="48605"/>
    <cellStyle name="Percent 8 3 2 2 2 7" xfId="48606"/>
    <cellStyle name="Percent 8 3 2 2 2 8" xfId="48607"/>
    <cellStyle name="Percent 8 3 2 2 3" xfId="48608"/>
    <cellStyle name="Percent 8 3 2 2 3 2" xfId="48609"/>
    <cellStyle name="Percent 8 3 2 2 3 2 2" xfId="48610"/>
    <cellStyle name="Percent 8 3 2 2 3 2 2 2" xfId="48611"/>
    <cellStyle name="Percent 8 3 2 2 3 2 2 3" xfId="48612"/>
    <cellStyle name="Percent 8 3 2 2 3 2 2 4" xfId="48613"/>
    <cellStyle name="Percent 8 3 2 2 3 2 3" xfId="48614"/>
    <cellStyle name="Percent 8 3 2 2 3 2 3 2" xfId="48615"/>
    <cellStyle name="Percent 8 3 2 2 3 2 3 3" xfId="48616"/>
    <cellStyle name="Percent 8 3 2 2 3 2 3 4" xfId="48617"/>
    <cellStyle name="Percent 8 3 2 2 3 2 4" xfId="48618"/>
    <cellStyle name="Percent 8 3 2 2 3 2 5" xfId="48619"/>
    <cellStyle name="Percent 8 3 2 2 3 2 6" xfId="48620"/>
    <cellStyle name="Percent 8 3 2 2 3 3" xfId="48621"/>
    <cellStyle name="Percent 8 3 2 2 3 3 2" xfId="48622"/>
    <cellStyle name="Percent 8 3 2 2 3 3 2 2" xfId="48623"/>
    <cellStyle name="Percent 8 3 2 2 3 3 2 3" xfId="48624"/>
    <cellStyle name="Percent 8 3 2 2 3 3 2 4" xfId="48625"/>
    <cellStyle name="Percent 8 3 2 2 3 3 3" xfId="48626"/>
    <cellStyle name="Percent 8 3 2 2 3 3 3 2" xfId="48627"/>
    <cellStyle name="Percent 8 3 2 2 3 3 3 3" xfId="48628"/>
    <cellStyle name="Percent 8 3 2 2 3 3 3 4" xfId="48629"/>
    <cellStyle name="Percent 8 3 2 2 3 3 4" xfId="48630"/>
    <cellStyle name="Percent 8 3 2 2 3 3 5" xfId="48631"/>
    <cellStyle name="Percent 8 3 2 2 3 3 6" xfId="48632"/>
    <cellStyle name="Percent 8 3 2 2 3 4" xfId="48633"/>
    <cellStyle name="Percent 8 3 2 2 3 4 2" xfId="48634"/>
    <cellStyle name="Percent 8 3 2 2 3 4 3" xfId="48635"/>
    <cellStyle name="Percent 8 3 2 2 3 4 4" xfId="48636"/>
    <cellStyle name="Percent 8 3 2 2 3 5" xfId="48637"/>
    <cellStyle name="Percent 8 3 2 2 3 5 2" xfId="48638"/>
    <cellStyle name="Percent 8 3 2 2 3 5 3" xfId="48639"/>
    <cellStyle name="Percent 8 3 2 2 3 5 4" xfId="48640"/>
    <cellStyle name="Percent 8 3 2 2 3 6" xfId="48641"/>
    <cellStyle name="Percent 8 3 2 2 3 7" xfId="48642"/>
    <cellStyle name="Percent 8 3 2 2 3 8" xfId="48643"/>
    <cellStyle name="Percent 8 3 2 2 4" xfId="48644"/>
    <cellStyle name="Percent 8 3 2 2 4 2" xfId="48645"/>
    <cellStyle name="Percent 8 3 2 2 4 2 2" xfId="48646"/>
    <cellStyle name="Percent 8 3 2 2 4 2 3" xfId="48647"/>
    <cellStyle name="Percent 8 3 2 2 4 2 4" xfId="48648"/>
    <cellStyle name="Percent 8 3 2 2 4 3" xfId="48649"/>
    <cellStyle name="Percent 8 3 2 2 4 3 2" xfId="48650"/>
    <cellStyle name="Percent 8 3 2 2 4 3 3" xfId="48651"/>
    <cellStyle name="Percent 8 3 2 2 4 3 4" xfId="48652"/>
    <cellStyle name="Percent 8 3 2 2 4 4" xfId="48653"/>
    <cellStyle name="Percent 8 3 2 2 4 5" xfId="48654"/>
    <cellStyle name="Percent 8 3 2 2 4 6" xfId="48655"/>
    <cellStyle name="Percent 8 3 2 2 5" xfId="48656"/>
    <cellStyle name="Percent 8 3 2 2 5 2" xfId="48657"/>
    <cellStyle name="Percent 8 3 2 2 5 2 2" xfId="48658"/>
    <cellStyle name="Percent 8 3 2 2 5 2 3" xfId="48659"/>
    <cellStyle name="Percent 8 3 2 2 5 2 4" xfId="48660"/>
    <cellStyle name="Percent 8 3 2 2 5 3" xfId="48661"/>
    <cellStyle name="Percent 8 3 2 2 5 3 2" xfId="48662"/>
    <cellStyle name="Percent 8 3 2 2 5 3 3" xfId="48663"/>
    <cellStyle name="Percent 8 3 2 2 5 3 4" xfId="48664"/>
    <cellStyle name="Percent 8 3 2 2 5 4" xfId="48665"/>
    <cellStyle name="Percent 8 3 2 2 5 5" xfId="48666"/>
    <cellStyle name="Percent 8 3 2 2 5 6" xfId="48667"/>
    <cellStyle name="Percent 8 3 2 2 6" xfId="48668"/>
    <cellStyle name="Percent 8 3 2 2 6 2" xfId="48669"/>
    <cellStyle name="Percent 8 3 2 2 6 3" xfId="48670"/>
    <cellStyle name="Percent 8 3 2 2 6 4" xfId="48671"/>
    <cellStyle name="Percent 8 3 2 2 7" xfId="48672"/>
    <cellStyle name="Percent 8 3 2 2 7 2" xfId="48673"/>
    <cellStyle name="Percent 8 3 2 2 7 3" xfId="48674"/>
    <cellStyle name="Percent 8 3 2 2 7 4" xfId="48675"/>
    <cellStyle name="Percent 8 3 2 2 8" xfId="48676"/>
    <cellStyle name="Percent 8 3 2 2 9" xfId="48677"/>
    <cellStyle name="Percent 8 3 2 3" xfId="48678"/>
    <cellStyle name="Percent 8 3 2 3 2" xfId="48679"/>
    <cellStyle name="Percent 8 3 2 3 2 2" xfId="48680"/>
    <cellStyle name="Percent 8 3 2 3 2 2 2" xfId="48681"/>
    <cellStyle name="Percent 8 3 2 3 2 2 3" xfId="48682"/>
    <cellStyle name="Percent 8 3 2 3 2 2 4" xfId="48683"/>
    <cellStyle name="Percent 8 3 2 3 2 3" xfId="48684"/>
    <cellStyle name="Percent 8 3 2 3 2 3 2" xfId="48685"/>
    <cellStyle name="Percent 8 3 2 3 2 3 3" xfId="48686"/>
    <cellStyle name="Percent 8 3 2 3 2 3 4" xfId="48687"/>
    <cellStyle name="Percent 8 3 2 3 2 4" xfId="48688"/>
    <cellStyle name="Percent 8 3 2 3 2 5" xfId="48689"/>
    <cellStyle name="Percent 8 3 2 3 2 6" xfId="48690"/>
    <cellStyle name="Percent 8 3 2 3 3" xfId="48691"/>
    <cellStyle name="Percent 8 3 2 3 3 2" xfId="48692"/>
    <cellStyle name="Percent 8 3 2 3 3 2 2" xfId="48693"/>
    <cellStyle name="Percent 8 3 2 3 3 2 3" xfId="48694"/>
    <cellStyle name="Percent 8 3 2 3 3 2 4" xfId="48695"/>
    <cellStyle name="Percent 8 3 2 3 3 3" xfId="48696"/>
    <cellStyle name="Percent 8 3 2 3 3 3 2" xfId="48697"/>
    <cellStyle name="Percent 8 3 2 3 3 3 3" xfId="48698"/>
    <cellStyle name="Percent 8 3 2 3 3 3 4" xfId="48699"/>
    <cellStyle name="Percent 8 3 2 3 3 4" xfId="48700"/>
    <cellStyle name="Percent 8 3 2 3 3 5" xfId="48701"/>
    <cellStyle name="Percent 8 3 2 3 3 6" xfId="48702"/>
    <cellStyle name="Percent 8 3 2 3 4" xfId="48703"/>
    <cellStyle name="Percent 8 3 2 3 4 2" xfId="48704"/>
    <cellStyle name="Percent 8 3 2 3 4 3" xfId="48705"/>
    <cellStyle name="Percent 8 3 2 3 4 4" xfId="48706"/>
    <cellStyle name="Percent 8 3 2 3 5" xfId="48707"/>
    <cellStyle name="Percent 8 3 2 3 5 2" xfId="48708"/>
    <cellStyle name="Percent 8 3 2 3 5 3" xfId="48709"/>
    <cellStyle name="Percent 8 3 2 3 5 4" xfId="48710"/>
    <cellStyle name="Percent 8 3 2 3 6" xfId="48711"/>
    <cellStyle name="Percent 8 3 2 3 7" xfId="48712"/>
    <cellStyle name="Percent 8 3 2 3 8" xfId="48713"/>
    <cellStyle name="Percent 8 3 2 4" xfId="48714"/>
    <cellStyle name="Percent 8 3 2 4 2" xfId="48715"/>
    <cellStyle name="Percent 8 3 2 4 2 2" xfId="48716"/>
    <cellStyle name="Percent 8 3 2 4 2 2 2" xfId="48717"/>
    <cellStyle name="Percent 8 3 2 4 2 2 3" xfId="48718"/>
    <cellStyle name="Percent 8 3 2 4 2 2 4" xfId="48719"/>
    <cellStyle name="Percent 8 3 2 4 2 3" xfId="48720"/>
    <cellStyle name="Percent 8 3 2 4 2 3 2" xfId="48721"/>
    <cellStyle name="Percent 8 3 2 4 2 3 3" xfId="48722"/>
    <cellStyle name="Percent 8 3 2 4 2 3 4" xfId="48723"/>
    <cellStyle name="Percent 8 3 2 4 2 4" xfId="48724"/>
    <cellStyle name="Percent 8 3 2 4 2 5" xfId="48725"/>
    <cellStyle name="Percent 8 3 2 4 2 6" xfId="48726"/>
    <cellStyle name="Percent 8 3 2 4 3" xfId="48727"/>
    <cellStyle name="Percent 8 3 2 4 3 2" xfId="48728"/>
    <cellStyle name="Percent 8 3 2 4 3 2 2" xfId="48729"/>
    <cellStyle name="Percent 8 3 2 4 3 2 3" xfId="48730"/>
    <cellStyle name="Percent 8 3 2 4 3 2 4" xfId="48731"/>
    <cellStyle name="Percent 8 3 2 4 3 3" xfId="48732"/>
    <cellStyle name="Percent 8 3 2 4 3 3 2" xfId="48733"/>
    <cellStyle name="Percent 8 3 2 4 3 3 3" xfId="48734"/>
    <cellStyle name="Percent 8 3 2 4 3 3 4" xfId="48735"/>
    <cellStyle name="Percent 8 3 2 4 3 4" xfId="48736"/>
    <cellStyle name="Percent 8 3 2 4 3 5" xfId="48737"/>
    <cellStyle name="Percent 8 3 2 4 3 6" xfId="48738"/>
    <cellStyle name="Percent 8 3 2 4 4" xfId="48739"/>
    <cellStyle name="Percent 8 3 2 4 4 2" xfId="48740"/>
    <cellStyle name="Percent 8 3 2 4 4 3" xfId="48741"/>
    <cellStyle name="Percent 8 3 2 4 4 4" xfId="48742"/>
    <cellStyle name="Percent 8 3 2 4 5" xfId="48743"/>
    <cellStyle name="Percent 8 3 2 4 5 2" xfId="48744"/>
    <cellStyle name="Percent 8 3 2 4 5 3" xfId="48745"/>
    <cellStyle name="Percent 8 3 2 4 5 4" xfId="48746"/>
    <cellStyle name="Percent 8 3 2 4 6" xfId="48747"/>
    <cellStyle name="Percent 8 3 2 4 7" xfId="48748"/>
    <cellStyle name="Percent 8 3 2 4 8" xfId="48749"/>
    <cellStyle name="Percent 8 3 2 5" xfId="48750"/>
    <cellStyle name="Percent 8 3 2 5 2" xfId="48751"/>
    <cellStyle name="Percent 8 3 2 5 2 2" xfId="48752"/>
    <cellStyle name="Percent 8 3 2 5 2 2 2" xfId="48753"/>
    <cellStyle name="Percent 8 3 2 5 2 2 3" xfId="48754"/>
    <cellStyle name="Percent 8 3 2 5 2 2 4" xfId="48755"/>
    <cellStyle name="Percent 8 3 2 5 2 3" xfId="48756"/>
    <cellStyle name="Percent 8 3 2 5 2 3 2" xfId="48757"/>
    <cellStyle name="Percent 8 3 2 5 2 3 3" xfId="48758"/>
    <cellStyle name="Percent 8 3 2 5 2 3 4" xfId="48759"/>
    <cellStyle name="Percent 8 3 2 5 2 4" xfId="48760"/>
    <cellStyle name="Percent 8 3 2 5 2 5" xfId="48761"/>
    <cellStyle name="Percent 8 3 2 5 2 6" xfId="48762"/>
    <cellStyle name="Percent 8 3 2 5 3" xfId="48763"/>
    <cellStyle name="Percent 8 3 2 5 3 2" xfId="48764"/>
    <cellStyle name="Percent 8 3 2 5 3 2 2" xfId="48765"/>
    <cellStyle name="Percent 8 3 2 5 3 2 3" xfId="48766"/>
    <cellStyle name="Percent 8 3 2 5 3 2 4" xfId="48767"/>
    <cellStyle name="Percent 8 3 2 5 3 3" xfId="48768"/>
    <cellStyle name="Percent 8 3 2 5 3 3 2" xfId="48769"/>
    <cellStyle name="Percent 8 3 2 5 3 3 3" xfId="48770"/>
    <cellStyle name="Percent 8 3 2 5 3 3 4" xfId="48771"/>
    <cellStyle name="Percent 8 3 2 5 3 4" xfId="48772"/>
    <cellStyle name="Percent 8 3 2 5 3 5" xfId="48773"/>
    <cellStyle name="Percent 8 3 2 5 3 6" xfId="48774"/>
    <cellStyle name="Percent 8 3 2 5 4" xfId="48775"/>
    <cellStyle name="Percent 8 3 2 5 4 2" xfId="48776"/>
    <cellStyle name="Percent 8 3 2 5 4 3" xfId="48777"/>
    <cellStyle name="Percent 8 3 2 5 4 4" xfId="48778"/>
    <cellStyle name="Percent 8 3 2 5 5" xfId="48779"/>
    <cellStyle name="Percent 8 3 2 5 5 2" xfId="48780"/>
    <cellStyle name="Percent 8 3 2 5 5 3" xfId="48781"/>
    <cellStyle name="Percent 8 3 2 5 5 4" xfId="48782"/>
    <cellStyle name="Percent 8 3 2 5 6" xfId="48783"/>
    <cellStyle name="Percent 8 3 2 5 7" xfId="48784"/>
    <cellStyle name="Percent 8 3 2 5 8" xfId="48785"/>
    <cellStyle name="Percent 8 3 2 6" xfId="48786"/>
    <cellStyle name="Percent 8 3 2 6 2" xfId="48787"/>
    <cellStyle name="Percent 8 3 2 6 2 2" xfId="48788"/>
    <cellStyle name="Percent 8 3 2 6 2 3" xfId="48789"/>
    <cellStyle name="Percent 8 3 2 6 2 4" xfId="48790"/>
    <cellStyle name="Percent 8 3 2 6 3" xfId="48791"/>
    <cellStyle name="Percent 8 3 2 6 3 2" xfId="48792"/>
    <cellStyle name="Percent 8 3 2 6 3 3" xfId="48793"/>
    <cellStyle name="Percent 8 3 2 6 3 4" xfId="48794"/>
    <cellStyle name="Percent 8 3 2 6 4" xfId="48795"/>
    <cellStyle name="Percent 8 3 2 6 5" xfId="48796"/>
    <cellStyle name="Percent 8 3 2 6 6" xfId="48797"/>
    <cellStyle name="Percent 8 3 2 7" xfId="48798"/>
    <cellStyle name="Percent 8 3 2 7 2" xfId="48799"/>
    <cellStyle name="Percent 8 3 2 7 2 2" xfId="48800"/>
    <cellStyle name="Percent 8 3 2 7 2 3" xfId="48801"/>
    <cellStyle name="Percent 8 3 2 7 2 4" xfId="48802"/>
    <cellStyle name="Percent 8 3 2 7 3" xfId="48803"/>
    <cellStyle name="Percent 8 3 2 7 3 2" xfId="48804"/>
    <cellStyle name="Percent 8 3 2 7 3 3" xfId="48805"/>
    <cellStyle name="Percent 8 3 2 7 3 4" xfId="48806"/>
    <cellStyle name="Percent 8 3 2 7 4" xfId="48807"/>
    <cellStyle name="Percent 8 3 2 7 5" xfId="48808"/>
    <cellStyle name="Percent 8 3 2 7 6" xfId="48809"/>
    <cellStyle name="Percent 8 3 2 8" xfId="48810"/>
    <cellStyle name="Percent 8 3 2 8 2" xfId="48811"/>
    <cellStyle name="Percent 8 3 2 8 3" xfId="48812"/>
    <cellStyle name="Percent 8 3 2 8 4" xfId="48813"/>
    <cellStyle name="Percent 8 3 2 9" xfId="48814"/>
    <cellStyle name="Percent 8 3 2 9 2" xfId="48815"/>
    <cellStyle name="Percent 8 3 2 9 3" xfId="48816"/>
    <cellStyle name="Percent 8 3 2 9 4" xfId="48817"/>
    <cellStyle name="Percent 8 3 3" xfId="48818"/>
    <cellStyle name="Percent 8 3 3 10" xfId="48819"/>
    <cellStyle name="Percent 8 3 3 2" xfId="48820"/>
    <cellStyle name="Percent 8 3 3 2 2" xfId="48821"/>
    <cellStyle name="Percent 8 3 3 2 2 2" xfId="48822"/>
    <cellStyle name="Percent 8 3 3 2 2 2 2" xfId="48823"/>
    <cellStyle name="Percent 8 3 3 2 2 2 3" xfId="48824"/>
    <cellStyle name="Percent 8 3 3 2 2 2 4" xfId="48825"/>
    <cellStyle name="Percent 8 3 3 2 2 3" xfId="48826"/>
    <cellStyle name="Percent 8 3 3 2 2 3 2" xfId="48827"/>
    <cellStyle name="Percent 8 3 3 2 2 3 3" xfId="48828"/>
    <cellStyle name="Percent 8 3 3 2 2 3 4" xfId="48829"/>
    <cellStyle name="Percent 8 3 3 2 2 4" xfId="48830"/>
    <cellStyle name="Percent 8 3 3 2 2 5" xfId="48831"/>
    <cellStyle name="Percent 8 3 3 2 2 6" xfId="48832"/>
    <cellStyle name="Percent 8 3 3 2 3" xfId="48833"/>
    <cellStyle name="Percent 8 3 3 2 3 2" xfId="48834"/>
    <cellStyle name="Percent 8 3 3 2 3 2 2" xfId="48835"/>
    <cellStyle name="Percent 8 3 3 2 3 2 3" xfId="48836"/>
    <cellStyle name="Percent 8 3 3 2 3 2 4" xfId="48837"/>
    <cellStyle name="Percent 8 3 3 2 3 3" xfId="48838"/>
    <cellStyle name="Percent 8 3 3 2 3 3 2" xfId="48839"/>
    <cellStyle name="Percent 8 3 3 2 3 3 3" xfId="48840"/>
    <cellStyle name="Percent 8 3 3 2 3 3 4" xfId="48841"/>
    <cellStyle name="Percent 8 3 3 2 3 4" xfId="48842"/>
    <cellStyle name="Percent 8 3 3 2 3 5" xfId="48843"/>
    <cellStyle name="Percent 8 3 3 2 3 6" xfId="48844"/>
    <cellStyle name="Percent 8 3 3 2 4" xfId="48845"/>
    <cellStyle name="Percent 8 3 3 2 4 2" xfId="48846"/>
    <cellStyle name="Percent 8 3 3 2 4 3" xfId="48847"/>
    <cellStyle name="Percent 8 3 3 2 4 4" xfId="48848"/>
    <cellStyle name="Percent 8 3 3 2 5" xfId="48849"/>
    <cellStyle name="Percent 8 3 3 2 5 2" xfId="48850"/>
    <cellStyle name="Percent 8 3 3 2 5 3" xfId="48851"/>
    <cellStyle name="Percent 8 3 3 2 5 4" xfId="48852"/>
    <cellStyle name="Percent 8 3 3 2 6" xfId="48853"/>
    <cellStyle name="Percent 8 3 3 2 7" xfId="48854"/>
    <cellStyle name="Percent 8 3 3 2 8" xfId="48855"/>
    <cellStyle name="Percent 8 3 3 3" xfId="48856"/>
    <cellStyle name="Percent 8 3 3 3 2" xfId="48857"/>
    <cellStyle name="Percent 8 3 3 3 2 2" xfId="48858"/>
    <cellStyle name="Percent 8 3 3 3 2 2 2" xfId="48859"/>
    <cellStyle name="Percent 8 3 3 3 2 2 3" xfId="48860"/>
    <cellStyle name="Percent 8 3 3 3 2 2 4" xfId="48861"/>
    <cellStyle name="Percent 8 3 3 3 2 3" xfId="48862"/>
    <cellStyle name="Percent 8 3 3 3 2 3 2" xfId="48863"/>
    <cellStyle name="Percent 8 3 3 3 2 3 3" xfId="48864"/>
    <cellStyle name="Percent 8 3 3 3 2 3 4" xfId="48865"/>
    <cellStyle name="Percent 8 3 3 3 2 4" xfId="48866"/>
    <cellStyle name="Percent 8 3 3 3 2 5" xfId="48867"/>
    <cellStyle name="Percent 8 3 3 3 2 6" xfId="48868"/>
    <cellStyle name="Percent 8 3 3 3 3" xfId="48869"/>
    <cellStyle name="Percent 8 3 3 3 3 2" xfId="48870"/>
    <cellStyle name="Percent 8 3 3 3 3 2 2" xfId="48871"/>
    <cellStyle name="Percent 8 3 3 3 3 2 3" xfId="48872"/>
    <cellStyle name="Percent 8 3 3 3 3 2 4" xfId="48873"/>
    <cellStyle name="Percent 8 3 3 3 3 3" xfId="48874"/>
    <cellStyle name="Percent 8 3 3 3 3 3 2" xfId="48875"/>
    <cellStyle name="Percent 8 3 3 3 3 3 3" xfId="48876"/>
    <cellStyle name="Percent 8 3 3 3 3 3 4" xfId="48877"/>
    <cellStyle name="Percent 8 3 3 3 3 4" xfId="48878"/>
    <cellStyle name="Percent 8 3 3 3 3 5" xfId="48879"/>
    <cellStyle name="Percent 8 3 3 3 3 6" xfId="48880"/>
    <cellStyle name="Percent 8 3 3 3 4" xfId="48881"/>
    <cellStyle name="Percent 8 3 3 3 4 2" xfId="48882"/>
    <cellStyle name="Percent 8 3 3 3 4 3" xfId="48883"/>
    <cellStyle name="Percent 8 3 3 3 4 4" xfId="48884"/>
    <cellStyle name="Percent 8 3 3 3 5" xfId="48885"/>
    <cellStyle name="Percent 8 3 3 3 5 2" xfId="48886"/>
    <cellStyle name="Percent 8 3 3 3 5 3" xfId="48887"/>
    <cellStyle name="Percent 8 3 3 3 5 4" xfId="48888"/>
    <cellStyle name="Percent 8 3 3 3 6" xfId="48889"/>
    <cellStyle name="Percent 8 3 3 3 7" xfId="48890"/>
    <cellStyle name="Percent 8 3 3 3 8" xfId="48891"/>
    <cellStyle name="Percent 8 3 3 4" xfId="48892"/>
    <cellStyle name="Percent 8 3 3 4 2" xfId="48893"/>
    <cellStyle name="Percent 8 3 3 4 2 2" xfId="48894"/>
    <cellStyle name="Percent 8 3 3 4 2 3" xfId="48895"/>
    <cellStyle name="Percent 8 3 3 4 2 4" xfId="48896"/>
    <cellStyle name="Percent 8 3 3 4 3" xfId="48897"/>
    <cellStyle name="Percent 8 3 3 4 3 2" xfId="48898"/>
    <cellStyle name="Percent 8 3 3 4 3 3" xfId="48899"/>
    <cellStyle name="Percent 8 3 3 4 3 4" xfId="48900"/>
    <cellStyle name="Percent 8 3 3 4 4" xfId="48901"/>
    <cellStyle name="Percent 8 3 3 4 5" xfId="48902"/>
    <cellStyle name="Percent 8 3 3 4 6" xfId="48903"/>
    <cellStyle name="Percent 8 3 3 5" xfId="48904"/>
    <cellStyle name="Percent 8 3 3 5 2" xfId="48905"/>
    <cellStyle name="Percent 8 3 3 5 2 2" xfId="48906"/>
    <cellStyle name="Percent 8 3 3 5 2 3" xfId="48907"/>
    <cellStyle name="Percent 8 3 3 5 2 4" xfId="48908"/>
    <cellStyle name="Percent 8 3 3 5 3" xfId="48909"/>
    <cellStyle name="Percent 8 3 3 5 3 2" xfId="48910"/>
    <cellStyle name="Percent 8 3 3 5 3 3" xfId="48911"/>
    <cellStyle name="Percent 8 3 3 5 3 4" xfId="48912"/>
    <cellStyle name="Percent 8 3 3 5 4" xfId="48913"/>
    <cellStyle name="Percent 8 3 3 5 5" xfId="48914"/>
    <cellStyle name="Percent 8 3 3 5 6" xfId="48915"/>
    <cellStyle name="Percent 8 3 3 6" xfId="48916"/>
    <cellStyle name="Percent 8 3 3 6 2" xfId="48917"/>
    <cellStyle name="Percent 8 3 3 6 3" xfId="48918"/>
    <cellStyle name="Percent 8 3 3 6 4" xfId="48919"/>
    <cellStyle name="Percent 8 3 3 7" xfId="48920"/>
    <cellStyle name="Percent 8 3 3 7 2" xfId="48921"/>
    <cellStyle name="Percent 8 3 3 7 3" xfId="48922"/>
    <cellStyle name="Percent 8 3 3 7 4" xfId="48923"/>
    <cellStyle name="Percent 8 3 3 8" xfId="48924"/>
    <cellStyle name="Percent 8 3 3 9" xfId="48925"/>
    <cellStyle name="Percent 8 3 4" xfId="48926"/>
    <cellStyle name="Percent 8 3 4 2" xfId="48927"/>
    <cellStyle name="Percent 8 3 4 2 2" xfId="48928"/>
    <cellStyle name="Percent 8 3 4 2 2 2" xfId="48929"/>
    <cellStyle name="Percent 8 3 4 2 2 3" xfId="48930"/>
    <cellStyle name="Percent 8 3 4 2 2 4" xfId="48931"/>
    <cellStyle name="Percent 8 3 4 2 3" xfId="48932"/>
    <cellStyle name="Percent 8 3 4 2 3 2" xfId="48933"/>
    <cellStyle name="Percent 8 3 4 2 3 3" xfId="48934"/>
    <cellStyle name="Percent 8 3 4 2 3 4" xfId="48935"/>
    <cellStyle name="Percent 8 3 4 2 4" xfId="48936"/>
    <cellStyle name="Percent 8 3 4 2 5" xfId="48937"/>
    <cellStyle name="Percent 8 3 4 2 6" xfId="48938"/>
    <cellStyle name="Percent 8 3 4 3" xfId="48939"/>
    <cellStyle name="Percent 8 3 4 3 2" xfId="48940"/>
    <cellStyle name="Percent 8 3 4 3 2 2" xfId="48941"/>
    <cellStyle name="Percent 8 3 4 3 2 3" xfId="48942"/>
    <cellStyle name="Percent 8 3 4 3 2 4" xfId="48943"/>
    <cellStyle name="Percent 8 3 4 3 3" xfId="48944"/>
    <cellStyle name="Percent 8 3 4 3 3 2" xfId="48945"/>
    <cellStyle name="Percent 8 3 4 3 3 3" xfId="48946"/>
    <cellStyle name="Percent 8 3 4 3 3 4" xfId="48947"/>
    <cellStyle name="Percent 8 3 4 3 4" xfId="48948"/>
    <cellStyle name="Percent 8 3 4 3 5" xfId="48949"/>
    <cellStyle name="Percent 8 3 4 3 6" xfId="48950"/>
    <cellStyle name="Percent 8 3 4 4" xfId="48951"/>
    <cellStyle name="Percent 8 3 4 4 2" xfId="48952"/>
    <cellStyle name="Percent 8 3 4 4 3" xfId="48953"/>
    <cellStyle name="Percent 8 3 4 4 4" xfId="48954"/>
    <cellStyle name="Percent 8 3 4 5" xfId="48955"/>
    <cellStyle name="Percent 8 3 4 5 2" xfId="48956"/>
    <cellStyle name="Percent 8 3 4 5 3" xfId="48957"/>
    <cellStyle name="Percent 8 3 4 5 4" xfId="48958"/>
    <cellStyle name="Percent 8 3 4 6" xfId="48959"/>
    <cellStyle name="Percent 8 3 4 7" xfId="48960"/>
    <cellStyle name="Percent 8 3 4 8" xfId="48961"/>
    <cellStyle name="Percent 8 3 5" xfId="48962"/>
    <cellStyle name="Percent 8 3 5 2" xfId="48963"/>
    <cellStyle name="Percent 8 3 5 2 2" xfId="48964"/>
    <cellStyle name="Percent 8 3 5 2 2 2" xfId="48965"/>
    <cellStyle name="Percent 8 3 5 2 2 3" xfId="48966"/>
    <cellStyle name="Percent 8 3 5 2 2 4" xfId="48967"/>
    <cellStyle name="Percent 8 3 5 2 3" xfId="48968"/>
    <cellStyle name="Percent 8 3 5 2 3 2" xfId="48969"/>
    <cellStyle name="Percent 8 3 5 2 3 3" xfId="48970"/>
    <cellStyle name="Percent 8 3 5 2 3 4" xfId="48971"/>
    <cellStyle name="Percent 8 3 5 2 4" xfId="48972"/>
    <cellStyle name="Percent 8 3 5 2 5" xfId="48973"/>
    <cellStyle name="Percent 8 3 5 2 6" xfId="48974"/>
    <cellStyle name="Percent 8 3 5 3" xfId="48975"/>
    <cellStyle name="Percent 8 3 5 3 2" xfId="48976"/>
    <cellStyle name="Percent 8 3 5 3 2 2" xfId="48977"/>
    <cellStyle name="Percent 8 3 5 3 2 3" xfId="48978"/>
    <cellStyle name="Percent 8 3 5 3 2 4" xfId="48979"/>
    <cellStyle name="Percent 8 3 5 3 3" xfId="48980"/>
    <cellStyle name="Percent 8 3 5 3 3 2" xfId="48981"/>
    <cellStyle name="Percent 8 3 5 3 3 3" xfId="48982"/>
    <cellStyle name="Percent 8 3 5 3 3 4" xfId="48983"/>
    <cellStyle name="Percent 8 3 5 3 4" xfId="48984"/>
    <cellStyle name="Percent 8 3 5 3 5" xfId="48985"/>
    <cellStyle name="Percent 8 3 5 3 6" xfId="48986"/>
    <cellStyle name="Percent 8 3 5 4" xfId="48987"/>
    <cellStyle name="Percent 8 3 5 4 2" xfId="48988"/>
    <cellStyle name="Percent 8 3 5 4 3" xfId="48989"/>
    <cellStyle name="Percent 8 3 5 4 4" xfId="48990"/>
    <cellStyle name="Percent 8 3 5 5" xfId="48991"/>
    <cellStyle name="Percent 8 3 5 5 2" xfId="48992"/>
    <cellStyle name="Percent 8 3 5 5 3" xfId="48993"/>
    <cellStyle name="Percent 8 3 5 5 4" xfId="48994"/>
    <cellStyle name="Percent 8 3 5 6" xfId="48995"/>
    <cellStyle name="Percent 8 3 5 7" xfId="48996"/>
    <cellStyle name="Percent 8 3 5 8" xfId="48997"/>
    <cellStyle name="Percent 8 3 6" xfId="48998"/>
    <cellStyle name="Percent 8 3 6 2" xfId="48999"/>
    <cellStyle name="Percent 8 3 6 2 2" xfId="49000"/>
    <cellStyle name="Percent 8 3 6 2 2 2" xfId="49001"/>
    <cellStyle name="Percent 8 3 6 2 2 3" xfId="49002"/>
    <cellStyle name="Percent 8 3 6 2 2 4" xfId="49003"/>
    <cellStyle name="Percent 8 3 6 2 3" xfId="49004"/>
    <cellStyle name="Percent 8 3 6 2 3 2" xfId="49005"/>
    <cellStyle name="Percent 8 3 6 2 3 3" xfId="49006"/>
    <cellStyle name="Percent 8 3 6 2 3 4" xfId="49007"/>
    <cellStyle name="Percent 8 3 6 2 4" xfId="49008"/>
    <cellStyle name="Percent 8 3 6 2 5" xfId="49009"/>
    <cellStyle name="Percent 8 3 6 2 6" xfId="49010"/>
    <cellStyle name="Percent 8 3 6 3" xfId="49011"/>
    <cellStyle name="Percent 8 3 6 3 2" xfId="49012"/>
    <cellStyle name="Percent 8 3 6 3 2 2" xfId="49013"/>
    <cellStyle name="Percent 8 3 6 3 2 3" xfId="49014"/>
    <cellStyle name="Percent 8 3 6 3 2 4" xfId="49015"/>
    <cellStyle name="Percent 8 3 6 3 3" xfId="49016"/>
    <cellStyle name="Percent 8 3 6 3 3 2" xfId="49017"/>
    <cellStyle name="Percent 8 3 6 3 3 3" xfId="49018"/>
    <cellStyle name="Percent 8 3 6 3 3 4" xfId="49019"/>
    <cellStyle name="Percent 8 3 6 3 4" xfId="49020"/>
    <cellStyle name="Percent 8 3 6 3 5" xfId="49021"/>
    <cellStyle name="Percent 8 3 6 3 6" xfId="49022"/>
    <cellStyle name="Percent 8 3 6 4" xfId="49023"/>
    <cellStyle name="Percent 8 3 6 4 2" xfId="49024"/>
    <cellStyle name="Percent 8 3 6 4 3" xfId="49025"/>
    <cellStyle name="Percent 8 3 6 4 4" xfId="49026"/>
    <cellStyle name="Percent 8 3 6 5" xfId="49027"/>
    <cellStyle name="Percent 8 3 6 5 2" xfId="49028"/>
    <cellStyle name="Percent 8 3 6 5 3" xfId="49029"/>
    <cellStyle name="Percent 8 3 6 5 4" xfId="49030"/>
    <cellStyle name="Percent 8 3 6 6" xfId="49031"/>
    <cellStyle name="Percent 8 3 6 7" xfId="49032"/>
    <cellStyle name="Percent 8 3 6 8" xfId="49033"/>
    <cellStyle name="Percent 8 3 7" xfId="49034"/>
    <cellStyle name="Percent 8 3 7 2" xfId="49035"/>
    <cellStyle name="Percent 8 3 7 2 2" xfId="49036"/>
    <cellStyle name="Percent 8 3 7 2 3" xfId="49037"/>
    <cellStyle name="Percent 8 3 7 2 4" xfId="49038"/>
    <cellStyle name="Percent 8 3 7 3" xfId="49039"/>
    <cellStyle name="Percent 8 3 7 3 2" xfId="49040"/>
    <cellStyle name="Percent 8 3 7 3 3" xfId="49041"/>
    <cellStyle name="Percent 8 3 7 3 4" xfId="49042"/>
    <cellStyle name="Percent 8 3 7 4" xfId="49043"/>
    <cellStyle name="Percent 8 3 7 5" xfId="49044"/>
    <cellStyle name="Percent 8 3 7 6" xfId="49045"/>
    <cellStyle name="Percent 8 3 8" xfId="49046"/>
    <cellStyle name="Percent 8 3 8 2" xfId="49047"/>
    <cellStyle name="Percent 8 3 8 2 2" xfId="49048"/>
    <cellStyle name="Percent 8 3 8 2 3" xfId="49049"/>
    <cellStyle name="Percent 8 3 8 2 4" xfId="49050"/>
    <cellStyle name="Percent 8 3 8 3" xfId="49051"/>
    <cellStyle name="Percent 8 3 8 3 2" xfId="49052"/>
    <cellStyle name="Percent 8 3 8 3 3" xfId="49053"/>
    <cellStyle name="Percent 8 3 8 3 4" xfId="49054"/>
    <cellStyle name="Percent 8 3 8 4" xfId="49055"/>
    <cellStyle name="Percent 8 3 8 5" xfId="49056"/>
    <cellStyle name="Percent 8 3 8 6" xfId="49057"/>
    <cellStyle name="Percent 8 3 9" xfId="49058"/>
    <cellStyle name="Percent 8 3 9 2" xfId="49059"/>
    <cellStyle name="Percent 8 3 9 3" xfId="49060"/>
    <cellStyle name="Percent 8 3 9 4" xfId="49061"/>
    <cellStyle name="Percent 8 4" xfId="49062"/>
    <cellStyle name="Percent 8 4 10" xfId="49063"/>
    <cellStyle name="Percent 8 4 11" xfId="49064"/>
    <cellStyle name="Percent 8 4 12" xfId="49065"/>
    <cellStyle name="Percent 8 4 2" xfId="49066"/>
    <cellStyle name="Percent 8 4 2 10" xfId="49067"/>
    <cellStyle name="Percent 8 4 2 2" xfId="49068"/>
    <cellStyle name="Percent 8 4 2 2 2" xfId="49069"/>
    <cellStyle name="Percent 8 4 2 2 2 2" xfId="49070"/>
    <cellStyle name="Percent 8 4 2 2 2 2 2" xfId="49071"/>
    <cellStyle name="Percent 8 4 2 2 2 2 3" xfId="49072"/>
    <cellStyle name="Percent 8 4 2 2 2 2 4" xfId="49073"/>
    <cellStyle name="Percent 8 4 2 2 2 3" xfId="49074"/>
    <cellStyle name="Percent 8 4 2 2 2 3 2" xfId="49075"/>
    <cellStyle name="Percent 8 4 2 2 2 3 3" xfId="49076"/>
    <cellStyle name="Percent 8 4 2 2 2 3 4" xfId="49077"/>
    <cellStyle name="Percent 8 4 2 2 2 4" xfId="49078"/>
    <cellStyle name="Percent 8 4 2 2 2 5" xfId="49079"/>
    <cellStyle name="Percent 8 4 2 2 2 6" xfId="49080"/>
    <cellStyle name="Percent 8 4 2 2 3" xfId="49081"/>
    <cellStyle name="Percent 8 4 2 2 3 2" xfId="49082"/>
    <cellStyle name="Percent 8 4 2 2 3 2 2" xfId="49083"/>
    <cellStyle name="Percent 8 4 2 2 3 2 3" xfId="49084"/>
    <cellStyle name="Percent 8 4 2 2 3 2 4" xfId="49085"/>
    <cellStyle name="Percent 8 4 2 2 3 3" xfId="49086"/>
    <cellStyle name="Percent 8 4 2 2 3 3 2" xfId="49087"/>
    <cellStyle name="Percent 8 4 2 2 3 3 3" xfId="49088"/>
    <cellStyle name="Percent 8 4 2 2 3 3 4" xfId="49089"/>
    <cellStyle name="Percent 8 4 2 2 3 4" xfId="49090"/>
    <cellStyle name="Percent 8 4 2 2 3 5" xfId="49091"/>
    <cellStyle name="Percent 8 4 2 2 3 6" xfId="49092"/>
    <cellStyle name="Percent 8 4 2 2 4" xfId="49093"/>
    <cellStyle name="Percent 8 4 2 2 4 2" xfId="49094"/>
    <cellStyle name="Percent 8 4 2 2 4 3" xfId="49095"/>
    <cellStyle name="Percent 8 4 2 2 4 4" xfId="49096"/>
    <cellStyle name="Percent 8 4 2 2 5" xfId="49097"/>
    <cellStyle name="Percent 8 4 2 2 5 2" xfId="49098"/>
    <cellStyle name="Percent 8 4 2 2 5 3" xfId="49099"/>
    <cellStyle name="Percent 8 4 2 2 5 4" xfId="49100"/>
    <cellStyle name="Percent 8 4 2 2 6" xfId="49101"/>
    <cellStyle name="Percent 8 4 2 2 7" xfId="49102"/>
    <cellStyle name="Percent 8 4 2 2 8" xfId="49103"/>
    <cellStyle name="Percent 8 4 2 3" xfId="49104"/>
    <cellStyle name="Percent 8 4 2 3 2" xfId="49105"/>
    <cellStyle name="Percent 8 4 2 3 2 2" xfId="49106"/>
    <cellStyle name="Percent 8 4 2 3 2 2 2" xfId="49107"/>
    <cellStyle name="Percent 8 4 2 3 2 2 3" xfId="49108"/>
    <cellStyle name="Percent 8 4 2 3 2 2 4" xfId="49109"/>
    <cellStyle name="Percent 8 4 2 3 2 3" xfId="49110"/>
    <cellStyle name="Percent 8 4 2 3 2 3 2" xfId="49111"/>
    <cellStyle name="Percent 8 4 2 3 2 3 3" xfId="49112"/>
    <cellStyle name="Percent 8 4 2 3 2 3 4" xfId="49113"/>
    <cellStyle name="Percent 8 4 2 3 2 4" xfId="49114"/>
    <cellStyle name="Percent 8 4 2 3 2 5" xfId="49115"/>
    <cellStyle name="Percent 8 4 2 3 2 6" xfId="49116"/>
    <cellStyle name="Percent 8 4 2 3 3" xfId="49117"/>
    <cellStyle name="Percent 8 4 2 3 3 2" xfId="49118"/>
    <cellStyle name="Percent 8 4 2 3 3 2 2" xfId="49119"/>
    <cellStyle name="Percent 8 4 2 3 3 2 3" xfId="49120"/>
    <cellStyle name="Percent 8 4 2 3 3 2 4" xfId="49121"/>
    <cellStyle name="Percent 8 4 2 3 3 3" xfId="49122"/>
    <cellStyle name="Percent 8 4 2 3 3 3 2" xfId="49123"/>
    <cellStyle name="Percent 8 4 2 3 3 3 3" xfId="49124"/>
    <cellStyle name="Percent 8 4 2 3 3 3 4" xfId="49125"/>
    <cellStyle name="Percent 8 4 2 3 3 4" xfId="49126"/>
    <cellStyle name="Percent 8 4 2 3 3 5" xfId="49127"/>
    <cellStyle name="Percent 8 4 2 3 3 6" xfId="49128"/>
    <cellStyle name="Percent 8 4 2 3 4" xfId="49129"/>
    <cellStyle name="Percent 8 4 2 3 4 2" xfId="49130"/>
    <cellStyle name="Percent 8 4 2 3 4 3" xfId="49131"/>
    <cellStyle name="Percent 8 4 2 3 4 4" xfId="49132"/>
    <cellStyle name="Percent 8 4 2 3 5" xfId="49133"/>
    <cellStyle name="Percent 8 4 2 3 5 2" xfId="49134"/>
    <cellStyle name="Percent 8 4 2 3 5 3" xfId="49135"/>
    <cellStyle name="Percent 8 4 2 3 5 4" xfId="49136"/>
    <cellStyle name="Percent 8 4 2 3 6" xfId="49137"/>
    <cellStyle name="Percent 8 4 2 3 7" xfId="49138"/>
    <cellStyle name="Percent 8 4 2 3 8" xfId="49139"/>
    <cellStyle name="Percent 8 4 2 4" xfId="49140"/>
    <cellStyle name="Percent 8 4 2 4 2" xfId="49141"/>
    <cellStyle name="Percent 8 4 2 4 2 2" xfId="49142"/>
    <cellStyle name="Percent 8 4 2 4 2 3" xfId="49143"/>
    <cellStyle name="Percent 8 4 2 4 2 4" xfId="49144"/>
    <cellStyle name="Percent 8 4 2 4 3" xfId="49145"/>
    <cellStyle name="Percent 8 4 2 4 3 2" xfId="49146"/>
    <cellStyle name="Percent 8 4 2 4 3 3" xfId="49147"/>
    <cellStyle name="Percent 8 4 2 4 3 4" xfId="49148"/>
    <cellStyle name="Percent 8 4 2 4 4" xfId="49149"/>
    <cellStyle name="Percent 8 4 2 4 5" xfId="49150"/>
    <cellStyle name="Percent 8 4 2 4 6" xfId="49151"/>
    <cellStyle name="Percent 8 4 2 5" xfId="49152"/>
    <cellStyle name="Percent 8 4 2 5 2" xfId="49153"/>
    <cellStyle name="Percent 8 4 2 5 2 2" xfId="49154"/>
    <cellStyle name="Percent 8 4 2 5 2 3" xfId="49155"/>
    <cellStyle name="Percent 8 4 2 5 2 4" xfId="49156"/>
    <cellStyle name="Percent 8 4 2 5 3" xfId="49157"/>
    <cellStyle name="Percent 8 4 2 5 3 2" xfId="49158"/>
    <cellStyle name="Percent 8 4 2 5 3 3" xfId="49159"/>
    <cellStyle name="Percent 8 4 2 5 3 4" xfId="49160"/>
    <cellStyle name="Percent 8 4 2 5 4" xfId="49161"/>
    <cellStyle name="Percent 8 4 2 5 5" xfId="49162"/>
    <cellStyle name="Percent 8 4 2 5 6" xfId="49163"/>
    <cellStyle name="Percent 8 4 2 6" xfId="49164"/>
    <cellStyle name="Percent 8 4 2 6 2" xfId="49165"/>
    <cellStyle name="Percent 8 4 2 6 3" xfId="49166"/>
    <cellStyle name="Percent 8 4 2 6 4" xfId="49167"/>
    <cellStyle name="Percent 8 4 2 7" xfId="49168"/>
    <cellStyle name="Percent 8 4 2 7 2" xfId="49169"/>
    <cellStyle name="Percent 8 4 2 7 3" xfId="49170"/>
    <cellStyle name="Percent 8 4 2 7 4" xfId="49171"/>
    <cellStyle name="Percent 8 4 2 8" xfId="49172"/>
    <cellStyle name="Percent 8 4 2 9" xfId="49173"/>
    <cellStyle name="Percent 8 4 3" xfId="49174"/>
    <cellStyle name="Percent 8 4 3 2" xfId="49175"/>
    <cellStyle name="Percent 8 4 3 2 2" xfId="49176"/>
    <cellStyle name="Percent 8 4 3 2 2 2" xfId="49177"/>
    <cellStyle name="Percent 8 4 3 2 2 3" xfId="49178"/>
    <cellStyle name="Percent 8 4 3 2 2 4" xfId="49179"/>
    <cellStyle name="Percent 8 4 3 2 3" xfId="49180"/>
    <cellStyle name="Percent 8 4 3 2 3 2" xfId="49181"/>
    <cellStyle name="Percent 8 4 3 2 3 3" xfId="49182"/>
    <cellStyle name="Percent 8 4 3 2 3 4" xfId="49183"/>
    <cellStyle name="Percent 8 4 3 2 4" xfId="49184"/>
    <cellStyle name="Percent 8 4 3 2 5" xfId="49185"/>
    <cellStyle name="Percent 8 4 3 2 6" xfId="49186"/>
    <cellStyle name="Percent 8 4 3 3" xfId="49187"/>
    <cellStyle name="Percent 8 4 3 3 2" xfId="49188"/>
    <cellStyle name="Percent 8 4 3 3 2 2" xfId="49189"/>
    <cellStyle name="Percent 8 4 3 3 2 3" xfId="49190"/>
    <cellStyle name="Percent 8 4 3 3 2 4" xfId="49191"/>
    <cellStyle name="Percent 8 4 3 3 3" xfId="49192"/>
    <cellStyle name="Percent 8 4 3 3 3 2" xfId="49193"/>
    <cellStyle name="Percent 8 4 3 3 3 3" xfId="49194"/>
    <cellStyle name="Percent 8 4 3 3 3 4" xfId="49195"/>
    <cellStyle name="Percent 8 4 3 3 4" xfId="49196"/>
    <cellStyle name="Percent 8 4 3 3 5" xfId="49197"/>
    <cellStyle name="Percent 8 4 3 3 6" xfId="49198"/>
    <cellStyle name="Percent 8 4 3 4" xfId="49199"/>
    <cellStyle name="Percent 8 4 3 4 2" xfId="49200"/>
    <cellStyle name="Percent 8 4 3 4 3" xfId="49201"/>
    <cellStyle name="Percent 8 4 3 4 4" xfId="49202"/>
    <cellStyle name="Percent 8 4 3 5" xfId="49203"/>
    <cellStyle name="Percent 8 4 3 5 2" xfId="49204"/>
    <cellStyle name="Percent 8 4 3 5 3" xfId="49205"/>
    <cellStyle name="Percent 8 4 3 5 4" xfId="49206"/>
    <cellStyle name="Percent 8 4 3 6" xfId="49207"/>
    <cellStyle name="Percent 8 4 3 7" xfId="49208"/>
    <cellStyle name="Percent 8 4 3 8" xfId="49209"/>
    <cellStyle name="Percent 8 4 4" xfId="49210"/>
    <cellStyle name="Percent 8 4 4 2" xfId="49211"/>
    <cellStyle name="Percent 8 4 4 2 2" xfId="49212"/>
    <cellStyle name="Percent 8 4 4 2 2 2" xfId="49213"/>
    <cellStyle name="Percent 8 4 4 2 2 3" xfId="49214"/>
    <cellStyle name="Percent 8 4 4 2 2 4" xfId="49215"/>
    <cellStyle name="Percent 8 4 4 2 3" xfId="49216"/>
    <cellStyle name="Percent 8 4 4 2 3 2" xfId="49217"/>
    <cellStyle name="Percent 8 4 4 2 3 3" xfId="49218"/>
    <cellStyle name="Percent 8 4 4 2 3 4" xfId="49219"/>
    <cellStyle name="Percent 8 4 4 2 4" xfId="49220"/>
    <cellStyle name="Percent 8 4 4 2 5" xfId="49221"/>
    <cellStyle name="Percent 8 4 4 2 6" xfId="49222"/>
    <cellStyle name="Percent 8 4 4 3" xfId="49223"/>
    <cellStyle name="Percent 8 4 4 3 2" xfId="49224"/>
    <cellStyle name="Percent 8 4 4 3 2 2" xfId="49225"/>
    <cellStyle name="Percent 8 4 4 3 2 3" xfId="49226"/>
    <cellStyle name="Percent 8 4 4 3 2 4" xfId="49227"/>
    <cellStyle name="Percent 8 4 4 3 3" xfId="49228"/>
    <cellStyle name="Percent 8 4 4 3 3 2" xfId="49229"/>
    <cellStyle name="Percent 8 4 4 3 3 3" xfId="49230"/>
    <cellStyle name="Percent 8 4 4 3 3 4" xfId="49231"/>
    <cellStyle name="Percent 8 4 4 3 4" xfId="49232"/>
    <cellStyle name="Percent 8 4 4 3 5" xfId="49233"/>
    <cellStyle name="Percent 8 4 4 3 6" xfId="49234"/>
    <cellStyle name="Percent 8 4 4 4" xfId="49235"/>
    <cellStyle name="Percent 8 4 4 4 2" xfId="49236"/>
    <cellStyle name="Percent 8 4 4 4 3" xfId="49237"/>
    <cellStyle name="Percent 8 4 4 4 4" xfId="49238"/>
    <cellStyle name="Percent 8 4 4 5" xfId="49239"/>
    <cellStyle name="Percent 8 4 4 5 2" xfId="49240"/>
    <cellStyle name="Percent 8 4 4 5 3" xfId="49241"/>
    <cellStyle name="Percent 8 4 4 5 4" xfId="49242"/>
    <cellStyle name="Percent 8 4 4 6" xfId="49243"/>
    <cellStyle name="Percent 8 4 4 7" xfId="49244"/>
    <cellStyle name="Percent 8 4 4 8" xfId="49245"/>
    <cellStyle name="Percent 8 4 5" xfId="49246"/>
    <cellStyle name="Percent 8 4 5 2" xfId="49247"/>
    <cellStyle name="Percent 8 4 5 2 2" xfId="49248"/>
    <cellStyle name="Percent 8 4 5 2 2 2" xfId="49249"/>
    <cellStyle name="Percent 8 4 5 2 2 3" xfId="49250"/>
    <cellStyle name="Percent 8 4 5 2 2 4" xfId="49251"/>
    <cellStyle name="Percent 8 4 5 2 3" xfId="49252"/>
    <cellStyle name="Percent 8 4 5 2 3 2" xfId="49253"/>
    <cellStyle name="Percent 8 4 5 2 3 3" xfId="49254"/>
    <cellStyle name="Percent 8 4 5 2 3 4" xfId="49255"/>
    <cellStyle name="Percent 8 4 5 2 4" xfId="49256"/>
    <cellStyle name="Percent 8 4 5 2 5" xfId="49257"/>
    <cellStyle name="Percent 8 4 5 2 6" xfId="49258"/>
    <cellStyle name="Percent 8 4 5 3" xfId="49259"/>
    <cellStyle name="Percent 8 4 5 3 2" xfId="49260"/>
    <cellStyle name="Percent 8 4 5 3 2 2" xfId="49261"/>
    <cellStyle name="Percent 8 4 5 3 2 3" xfId="49262"/>
    <cellStyle name="Percent 8 4 5 3 2 4" xfId="49263"/>
    <cellStyle name="Percent 8 4 5 3 3" xfId="49264"/>
    <cellStyle name="Percent 8 4 5 3 3 2" xfId="49265"/>
    <cellStyle name="Percent 8 4 5 3 3 3" xfId="49266"/>
    <cellStyle name="Percent 8 4 5 3 3 4" xfId="49267"/>
    <cellStyle name="Percent 8 4 5 3 4" xfId="49268"/>
    <cellStyle name="Percent 8 4 5 3 5" xfId="49269"/>
    <cellStyle name="Percent 8 4 5 3 6" xfId="49270"/>
    <cellStyle name="Percent 8 4 5 4" xfId="49271"/>
    <cellStyle name="Percent 8 4 5 4 2" xfId="49272"/>
    <cellStyle name="Percent 8 4 5 4 3" xfId="49273"/>
    <cellStyle name="Percent 8 4 5 4 4" xfId="49274"/>
    <cellStyle name="Percent 8 4 5 5" xfId="49275"/>
    <cellStyle name="Percent 8 4 5 5 2" xfId="49276"/>
    <cellStyle name="Percent 8 4 5 5 3" xfId="49277"/>
    <cellStyle name="Percent 8 4 5 5 4" xfId="49278"/>
    <cellStyle name="Percent 8 4 5 6" xfId="49279"/>
    <cellStyle name="Percent 8 4 5 7" xfId="49280"/>
    <cellStyle name="Percent 8 4 5 8" xfId="49281"/>
    <cellStyle name="Percent 8 4 6" xfId="49282"/>
    <cellStyle name="Percent 8 4 6 2" xfId="49283"/>
    <cellStyle name="Percent 8 4 6 2 2" xfId="49284"/>
    <cellStyle name="Percent 8 4 6 2 3" xfId="49285"/>
    <cellStyle name="Percent 8 4 6 2 4" xfId="49286"/>
    <cellStyle name="Percent 8 4 6 3" xfId="49287"/>
    <cellStyle name="Percent 8 4 6 3 2" xfId="49288"/>
    <cellStyle name="Percent 8 4 6 3 3" xfId="49289"/>
    <cellStyle name="Percent 8 4 6 3 4" xfId="49290"/>
    <cellStyle name="Percent 8 4 6 4" xfId="49291"/>
    <cellStyle name="Percent 8 4 6 5" xfId="49292"/>
    <cellStyle name="Percent 8 4 6 6" xfId="49293"/>
    <cellStyle name="Percent 8 4 7" xfId="49294"/>
    <cellStyle name="Percent 8 4 7 2" xfId="49295"/>
    <cellStyle name="Percent 8 4 7 2 2" xfId="49296"/>
    <cellStyle name="Percent 8 4 7 2 3" xfId="49297"/>
    <cellStyle name="Percent 8 4 7 2 4" xfId="49298"/>
    <cellStyle name="Percent 8 4 7 3" xfId="49299"/>
    <cellStyle name="Percent 8 4 7 3 2" xfId="49300"/>
    <cellStyle name="Percent 8 4 7 3 3" xfId="49301"/>
    <cellStyle name="Percent 8 4 7 3 4" xfId="49302"/>
    <cellStyle name="Percent 8 4 7 4" xfId="49303"/>
    <cellStyle name="Percent 8 4 7 5" xfId="49304"/>
    <cellStyle name="Percent 8 4 7 6" xfId="49305"/>
    <cellStyle name="Percent 8 4 8" xfId="49306"/>
    <cellStyle name="Percent 8 4 8 2" xfId="49307"/>
    <cellStyle name="Percent 8 4 8 3" xfId="49308"/>
    <cellStyle name="Percent 8 4 8 4" xfId="49309"/>
    <cellStyle name="Percent 8 4 9" xfId="49310"/>
    <cellStyle name="Percent 8 4 9 2" xfId="49311"/>
    <cellStyle name="Percent 8 4 9 3" xfId="49312"/>
    <cellStyle name="Percent 8 4 9 4" xfId="49313"/>
    <cellStyle name="Percent 8 5" xfId="49314"/>
    <cellStyle name="Percent 8 5 10" xfId="49315"/>
    <cellStyle name="Percent 8 5 2" xfId="49316"/>
    <cellStyle name="Percent 8 5 2 2" xfId="49317"/>
    <cellStyle name="Percent 8 5 2 2 2" xfId="49318"/>
    <cellStyle name="Percent 8 5 2 2 2 2" xfId="49319"/>
    <cellStyle name="Percent 8 5 2 2 2 3" xfId="49320"/>
    <cellStyle name="Percent 8 5 2 2 2 4" xfId="49321"/>
    <cellStyle name="Percent 8 5 2 2 3" xfId="49322"/>
    <cellStyle name="Percent 8 5 2 2 3 2" xfId="49323"/>
    <cellStyle name="Percent 8 5 2 2 3 3" xfId="49324"/>
    <cellStyle name="Percent 8 5 2 2 3 4" xfId="49325"/>
    <cellStyle name="Percent 8 5 2 2 4" xfId="49326"/>
    <cellStyle name="Percent 8 5 2 2 5" xfId="49327"/>
    <cellStyle name="Percent 8 5 2 2 6" xfId="49328"/>
    <cellStyle name="Percent 8 5 2 3" xfId="49329"/>
    <cellStyle name="Percent 8 5 2 3 2" xfId="49330"/>
    <cellStyle name="Percent 8 5 2 3 2 2" xfId="49331"/>
    <cellStyle name="Percent 8 5 2 3 2 3" xfId="49332"/>
    <cellStyle name="Percent 8 5 2 3 2 4" xfId="49333"/>
    <cellStyle name="Percent 8 5 2 3 3" xfId="49334"/>
    <cellStyle name="Percent 8 5 2 3 3 2" xfId="49335"/>
    <cellStyle name="Percent 8 5 2 3 3 3" xfId="49336"/>
    <cellStyle name="Percent 8 5 2 3 3 4" xfId="49337"/>
    <cellStyle name="Percent 8 5 2 3 4" xfId="49338"/>
    <cellStyle name="Percent 8 5 2 3 5" xfId="49339"/>
    <cellStyle name="Percent 8 5 2 3 6" xfId="49340"/>
    <cellStyle name="Percent 8 5 2 4" xfId="49341"/>
    <cellStyle name="Percent 8 5 2 4 2" xfId="49342"/>
    <cellStyle name="Percent 8 5 2 4 3" xfId="49343"/>
    <cellStyle name="Percent 8 5 2 4 4" xfId="49344"/>
    <cellStyle name="Percent 8 5 2 5" xfId="49345"/>
    <cellStyle name="Percent 8 5 2 5 2" xfId="49346"/>
    <cellStyle name="Percent 8 5 2 5 3" xfId="49347"/>
    <cellStyle name="Percent 8 5 2 5 4" xfId="49348"/>
    <cellStyle name="Percent 8 5 2 6" xfId="49349"/>
    <cellStyle name="Percent 8 5 2 7" xfId="49350"/>
    <cellStyle name="Percent 8 5 2 8" xfId="49351"/>
    <cellStyle name="Percent 8 5 3" xfId="49352"/>
    <cellStyle name="Percent 8 5 3 2" xfId="49353"/>
    <cellStyle name="Percent 8 5 3 2 2" xfId="49354"/>
    <cellStyle name="Percent 8 5 3 2 2 2" xfId="49355"/>
    <cellStyle name="Percent 8 5 3 2 2 3" xfId="49356"/>
    <cellStyle name="Percent 8 5 3 2 2 4" xfId="49357"/>
    <cellStyle name="Percent 8 5 3 2 3" xfId="49358"/>
    <cellStyle name="Percent 8 5 3 2 3 2" xfId="49359"/>
    <cellStyle name="Percent 8 5 3 2 3 3" xfId="49360"/>
    <cellStyle name="Percent 8 5 3 2 3 4" xfId="49361"/>
    <cellStyle name="Percent 8 5 3 2 4" xfId="49362"/>
    <cellStyle name="Percent 8 5 3 2 5" xfId="49363"/>
    <cellStyle name="Percent 8 5 3 2 6" xfId="49364"/>
    <cellStyle name="Percent 8 5 3 3" xfId="49365"/>
    <cellStyle name="Percent 8 5 3 3 2" xfId="49366"/>
    <cellStyle name="Percent 8 5 3 3 2 2" xfId="49367"/>
    <cellStyle name="Percent 8 5 3 3 2 3" xfId="49368"/>
    <cellStyle name="Percent 8 5 3 3 2 4" xfId="49369"/>
    <cellStyle name="Percent 8 5 3 3 3" xfId="49370"/>
    <cellStyle name="Percent 8 5 3 3 3 2" xfId="49371"/>
    <cellStyle name="Percent 8 5 3 3 3 3" xfId="49372"/>
    <cellStyle name="Percent 8 5 3 3 3 4" xfId="49373"/>
    <cellStyle name="Percent 8 5 3 3 4" xfId="49374"/>
    <cellStyle name="Percent 8 5 3 3 5" xfId="49375"/>
    <cellStyle name="Percent 8 5 3 3 6" xfId="49376"/>
    <cellStyle name="Percent 8 5 3 4" xfId="49377"/>
    <cellStyle name="Percent 8 5 3 4 2" xfId="49378"/>
    <cellStyle name="Percent 8 5 3 4 3" xfId="49379"/>
    <cellStyle name="Percent 8 5 3 4 4" xfId="49380"/>
    <cellStyle name="Percent 8 5 3 5" xfId="49381"/>
    <cellStyle name="Percent 8 5 3 5 2" xfId="49382"/>
    <cellStyle name="Percent 8 5 3 5 3" xfId="49383"/>
    <cellStyle name="Percent 8 5 3 5 4" xfId="49384"/>
    <cellStyle name="Percent 8 5 3 6" xfId="49385"/>
    <cellStyle name="Percent 8 5 3 7" xfId="49386"/>
    <cellStyle name="Percent 8 5 3 8" xfId="49387"/>
    <cellStyle name="Percent 8 5 4" xfId="49388"/>
    <cellStyle name="Percent 8 5 4 2" xfId="49389"/>
    <cellStyle name="Percent 8 5 4 2 2" xfId="49390"/>
    <cellStyle name="Percent 8 5 4 2 3" xfId="49391"/>
    <cellStyle name="Percent 8 5 4 2 4" xfId="49392"/>
    <cellStyle name="Percent 8 5 4 3" xfId="49393"/>
    <cellStyle name="Percent 8 5 4 3 2" xfId="49394"/>
    <cellStyle name="Percent 8 5 4 3 3" xfId="49395"/>
    <cellStyle name="Percent 8 5 4 3 4" xfId="49396"/>
    <cellStyle name="Percent 8 5 4 4" xfId="49397"/>
    <cellStyle name="Percent 8 5 4 5" xfId="49398"/>
    <cellStyle name="Percent 8 5 4 6" xfId="49399"/>
    <cellStyle name="Percent 8 5 5" xfId="49400"/>
    <cellStyle name="Percent 8 5 5 2" xfId="49401"/>
    <cellStyle name="Percent 8 5 5 2 2" xfId="49402"/>
    <cellStyle name="Percent 8 5 5 2 3" xfId="49403"/>
    <cellStyle name="Percent 8 5 5 2 4" xfId="49404"/>
    <cellStyle name="Percent 8 5 5 3" xfId="49405"/>
    <cellStyle name="Percent 8 5 5 3 2" xfId="49406"/>
    <cellStyle name="Percent 8 5 5 3 3" xfId="49407"/>
    <cellStyle name="Percent 8 5 5 3 4" xfId="49408"/>
    <cellStyle name="Percent 8 5 5 4" xfId="49409"/>
    <cellStyle name="Percent 8 5 5 5" xfId="49410"/>
    <cellStyle name="Percent 8 5 5 6" xfId="49411"/>
    <cellStyle name="Percent 8 5 6" xfId="49412"/>
    <cellStyle name="Percent 8 5 6 2" xfId="49413"/>
    <cellStyle name="Percent 8 5 6 3" xfId="49414"/>
    <cellStyle name="Percent 8 5 6 4" xfId="49415"/>
    <cellStyle name="Percent 8 5 7" xfId="49416"/>
    <cellStyle name="Percent 8 5 7 2" xfId="49417"/>
    <cellStyle name="Percent 8 5 7 3" xfId="49418"/>
    <cellStyle name="Percent 8 5 7 4" xfId="49419"/>
    <cellStyle name="Percent 8 5 8" xfId="49420"/>
    <cellStyle name="Percent 8 5 9" xfId="49421"/>
    <cellStyle name="Percent 8 6" xfId="49422"/>
    <cellStyle name="Percent 8 6 2" xfId="49423"/>
    <cellStyle name="Percent 8 6 2 2" xfId="49424"/>
    <cellStyle name="Percent 8 6 2 2 2" xfId="49425"/>
    <cellStyle name="Percent 8 6 2 2 3" xfId="49426"/>
    <cellStyle name="Percent 8 6 2 2 4" xfId="49427"/>
    <cellStyle name="Percent 8 6 2 3" xfId="49428"/>
    <cellStyle name="Percent 8 6 2 3 2" xfId="49429"/>
    <cellStyle name="Percent 8 6 2 3 3" xfId="49430"/>
    <cellStyle name="Percent 8 6 2 3 4" xfId="49431"/>
    <cellStyle name="Percent 8 6 2 4" xfId="49432"/>
    <cellStyle name="Percent 8 6 2 5" xfId="49433"/>
    <cellStyle name="Percent 8 6 2 6" xfId="49434"/>
    <cellStyle name="Percent 8 6 3" xfId="49435"/>
    <cellStyle name="Percent 8 6 3 2" xfId="49436"/>
    <cellStyle name="Percent 8 6 3 2 2" xfId="49437"/>
    <cellStyle name="Percent 8 6 3 2 3" xfId="49438"/>
    <cellStyle name="Percent 8 6 3 2 4" xfId="49439"/>
    <cellStyle name="Percent 8 6 3 3" xfId="49440"/>
    <cellStyle name="Percent 8 6 3 3 2" xfId="49441"/>
    <cellStyle name="Percent 8 6 3 3 3" xfId="49442"/>
    <cellStyle name="Percent 8 6 3 3 4" xfId="49443"/>
    <cellStyle name="Percent 8 6 3 4" xfId="49444"/>
    <cellStyle name="Percent 8 6 3 5" xfId="49445"/>
    <cellStyle name="Percent 8 6 3 6" xfId="49446"/>
    <cellStyle name="Percent 8 6 4" xfId="49447"/>
    <cellStyle name="Percent 8 6 4 2" xfId="49448"/>
    <cellStyle name="Percent 8 6 4 3" xfId="49449"/>
    <cellStyle name="Percent 8 6 4 4" xfId="49450"/>
    <cellStyle name="Percent 8 6 5" xfId="49451"/>
    <cellStyle name="Percent 8 6 5 2" xfId="49452"/>
    <cellStyle name="Percent 8 6 5 3" xfId="49453"/>
    <cellStyle name="Percent 8 6 5 4" xfId="49454"/>
    <cellStyle name="Percent 8 6 6" xfId="49455"/>
    <cellStyle name="Percent 8 6 7" xfId="49456"/>
    <cellStyle name="Percent 8 6 8" xfId="49457"/>
    <cellStyle name="Percent 8 7" xfId="49458"/>
    <cellStyle name="Percent 8 7 2" xfId="49459"/>
    <cellStyle name="Percent 8 7 2 2" xfId="49460"/>
    <cellStyle name="Percent 8 7 2 2 2" xfId="49461"/>
    <cellStyle name="Percent 8 7 2 2 3" xfId="49462"/>
    <cellStyle name="Percent 8 7 2 2 4" xfId="49463"/>
    <cellStyle name="Percent 8 7 2 3" xfId="49464"/>
    <cellStyle name="Percent 8 7 2 3 2" xfId="49465"/>
    <cellStyle name="Percent 8 7 2 3 3" xfId="49466"/>
    <cellStyle name="Percent 8 7 2 3 4" xfId="49467"/>
    <cellStyle name="Percent 8 7 2 4" xfId="49468"/>
    <cellStyle name="Percent 8 7 2 5" xfId="49469"/>
    <cellStyle name="Percent 8 7 2 6" xfId="49470"/>
    <cellStyle name="Percent 8 7 3" xfId="49471"/>
    <cellStyle name="Percent 8 7 3 2" xfId="49472"/>
    <cellStyle name="Percent 8 7 3 2 2" xfId="49473"/>
    <cellStyle name="Percent 8 7 3 2 3" xfId="49474"/>
    <cellStyle name="Percent 8 7 3 2 4" xfId="49475"/>
    <cellStyle name="Percent 8 7 3 3" xfId="49476"/>
    <cellStyle name="Percent 8 7 3 3 2" xfId="49477"/>
    <cellStyle name="Percent 8 7 3 3 3" xfId="49478"/>
    <cellStyle name="Percent 8 7 3 3 4" xfId="49479"/>
    <cellStyle name="Percent 8 7 3 4" xfId="49480"/>
    <cellStyle name="Percent 8 7 3 5" xfId="49481"/>
    <cellStyle name="Percent 8 7 3 6" xfId="49482"/>
    <cellStyle name="Percent 8 7 4" xfId="49483"/>
    <cellStyle name="Percent 8 7 4 2" xfId="49484"/>
    <cellStyle name="Percent 8 7 4 3" xfId="49485"/>
    <cellStyle name="Percent 8 7 4 4" xfId="49486"/>
    <cellStyle name="Percent 8 7 5" xfId="49487"/>
    <cellStyle name="Percent 8 7 5 2" xfId="49488"/>
    <cellStyle name="Percent 8 7 5 3" xfId="49489"/>
    <cellStyle name="Percent 8 7 5 4" xfId="49490"/>
    <cellStyle name="Percent 8 7 6" xfId="49491"/>
    <cellStyle name="Percent 8 7 7" xfId="49492"/>
    <cellStyle name="Percent 8 7 8" xfId="49493"/>
    <cellStyle name="Percent 8 8" xfId="49494"/>
    <cellStyle name="Percent 8 8 2" xfId="49495"/>
    <cellStyle name="Percent 8 8 2 2" xfId="49496"/>
    <cellStyle name="Percent 8 8 2 2 2" xfId="49497"/>
    <cellStyle name="Percent 8 8 2 2 3" xfId="49498"/>
    <cellStyle name="Percent 8 8 2 2 4" xfId="49499"/>
    <cellStyle name="Percent 8 8 2 3" xfId="49500"/>
    <cellStyle name="Percent 8 8 2 3 2" xfId="49501"/>
    <cellStyle name="Percent 8 8 2 3 3" xfId="49502"/>
    <cellStyle name="Percent 8 8 2 3 4" xfId="49503"/>
    <cellStyle name="Percent 8 8 2 4" xfId="49504"/>
    <cellStyle name="Percent 8 8 2 5" xfId="49505"/>
    <cellStyle name="Percent 8 8 2 6" xfId="49506"/>
    <cellStyle name="Percent 8 8 3" xfId="49507"/>
    <cellStyle name="Percent 8 8 3 2" xfId="49508"/>
    <cellStyle name="Percent 8 8 3 2 2" xfId="49509"/>
    <cellStyle name="Percent 8 8 3 2 3" xfId="49510"/>
    <cellStyle name="Percent 8 8 3 2 4" xfId="49511"/>
    <cellStyle name="Percent 8 8 3 3" xfId="49512"/>
    <cellStyle name="Percent 8 8 3 3 2" xfId="49513"/>
    <cellStyle name="Percent 8 8 3 3 3" xfId="49514"/>
    <cellStyle name="Percent 8 8 3 3 4" xfId="49515"/>
    <cellStyle name="Percent 8 8 3 4" xfId="49516"/>
    <cellStyle name="Percent 8 8 3 5" xfId="49517"/>
    <cellStyle name="Percent 8 8 3 6" xfId="49518"/>
    <cellStyle name="Percent 8 8 4" xfId="49519"/>
    <cellStyle name="Percent 8 8 4 2" xfId="49520"/>
    <cellStyle name="Percent 8 8 4 3" xfId="49521"/>
    <cellStyle name="Percent 8 8 4 4" xfId="49522"/>
    <cellStyle name="Percent 8 8 5" xfId="49523"/>
    <cellStyle name="Percent 8 8 5 2" xfId="49524"/>
    <cellStyle name="Percent 8 8 5 3" xfId="49525"/>
    <cellStyle name="Percent 8 8 5 4" xfId="49526"/>
    <cellStyle name="Percent 8 8 6" xfId="49527"/>
    <cellStyle name="Percent 8 8 7" xfId="49528"/>
    <cellStyle name="Percent 8 8 8" xfId="49529"/>
    <cellStyle name="Percent 8 9" xfId="49530"/>
    <cellStyle name="Percent 8 9 2" xfId="49531"/>
    <cellStyle name="Percent 8 9 2 2" xfId="49532"/>
    <cellStyle name="Percent 8 9 2 3" xfId="49533"/>
    <cellStyle name="Percent 8 9 2 4" xfId="49534"/>
    <cellStyle name="Percent 8 9 3" xfId="49535"/>
    <cellStyle name="Percent 8 9 3 2" xfId="49536"/>
    <cellStyle name="Percent 8 9 3 3" xfId="49537"/>
    <cellStyle name="Percent 8 9 3 4" xfId="49538"/>
    <cellStyle name="Percent 8 9 4" xfId="49539"/>
    <cellStyle name="Percent 8 9 5" xfId="49540"/>
    <cellStyle name="Percent 8 9 6" xfId="49541"/>
    <cellStyle name="Percent 9" xfId="49542"/>
    <cellStyle name="Percent 9 10" xfId="49543"/>
    <cellStyle name="Percent 9 10 2" xfId="49544"/>
    <cellStyle name="Percent 9 10 2 2" xfId="49545"/>
    <cellStyle name="Percent 9 10 2 3" xfId="49546"/>
    <cellStyle name="Percent 9 10 2 4" xfId="49547"/>
    <cellStyle name="Percent 9 10 3" xfId="49548"/>
    <cellStyle name="Percent 9 10 3 2" xfId="49549"/>
    <cellStyle name="Percent 9 10 3 3" xfId="49550"/>
    <cellStyle name="Percent 9 10 3 4" xfId="49551"/>
    <cellStyle name="Percent 9 10 4" xfId="49552"/>
    <cellStyle name="Percent 9 10 5" xfId="49553"/>
    <cellStyle name="Percent 9 10 6" xfId="49554"/>
    <cellStyle name="Percent 9 11" xfId="49555"/>
    <cellStyle name="Percent 9 11 2" xfId="49556"/>
    <cellStyle name="Percent 9 11 3" xfId="49557"/>
    <cellStyle name="Percent 9 11 4" xfId="49558"/>
    <cellStyle name="Percent 9 12" xfId="49559"/>
    <cellStyle name="Percent 9 12 2" xfId="49560"/>
    <cellStyle name="Percent 9 12 3" xfId="49561"/>
    <cellStyle name="Percent 9 12 4" xfId="49562"/>
    <cellStyle name="Percent 9 13" xfId="49563"/>
    <cellStyle name="Percent 9 13 2" xfId="49564"/>
    <cellStyle name="Percent 9 13 3" xfId="49565"/>
    <cellStyle name="Percent 9 13 4" xfId="49566"/>
    <cellStyle name="Percent 9 13 5" xfId="49567"/>
    <cellStyle name="Percent 9 14" xfId="49568"/>
    <cellStyle name="Percent 9 15" xfId="49569"/>
    <cellStyle name="Percent 9 16" xfId="49570"/>
    <cellStyle name="Percent 9 17" xfId="49571"/>
    <cellStyle name="Percent 9 18" xfId="49572"/>
    <cellStyle name="Percent 9 2" xfId="49573"/>
    <cellStyle name="Percent 9 2 10" xfId="49574"/>
    <cellStyle name="Percent 9 2 10 2" xfId="49575"/>
    <cellStyle name="Percent 9 2 10 3" xfId="49576"/>
    <cellStyle name="Percent 9 2 10 4" xfId="49577"/>
    <cellStyle name="Percent 9 2 11" xfId="49578"/>
    <cellStyle name="Percent 9 2 11 2" xfId="49579"/>
    <cellStyle name="Percent 9 2 11 3" xfId="49580"/>
    <cellStyle name="Percent 9 2 11 4" xfId="49581"/>
    <cellStyle name="Percent 9 2 12" xfId="49582"/>
    <cellStyle name="Percent 9 2 12 2" xfId="49583"/>
    <cellStyle name="Percent 9 2 12 3" xfId="49584"/>
    <cellStyle name="Percent 9 2 12 4" xfId="49585"/>
    <cellStyle name="Percent 9 2 12 5" xfId="49586"/>
    <cellStyle name="Percent 9 2 13" xfId="49587"/>
    <cellStyle name="Percent 9 2 14" xfId="49588"/>
    <cellStyle name="Percent 9 2 15" xfId="49589"/>
    <cellStyle name="Percent 9 2 16" xfId="49590"/>
    <cellStyle name="Percent 9 2 17" xfId="49591"/>
    <cellStyle name="Percent 9 2 2" xfId="49592"/>
    <cellStyle name="Percent 9 2 2 10" xfId="49593"/>
    <cellStyle name="Percent 9 2 2 10 2" xfId="49594"/>
    <cellStyle name="Percent 9 2 2 10 3" xfId="49595"/>
    <cellStyle name="Percent 9 2 2 10 4" xfId="49596"/>
    <cellStyle name="Percent 9 2 2 10 5" xfId="49597"/>
    <cellStyle name="Percent 9 2 2 11" xfId="49598"/>
    <cellStyle name="Percent 9 2 2 12" xfId="49599"/>
    <cellStyle name="Percent 9 2 2 13" xfId="49600"/>
    <cellStyle name="Percent 9 2 2 2" xfId="49601"/>
    <cellStyle name="Percent 9 2 2 2 10" xfId="49602"/>
    <cellStyle name="Percent 9 2 2 2 11" xfId="49603"/>
    <cellStyle name="Percent 9 2 2 2 12" xfId="49604"/>
    <cellStyle name="Percent 9 2 2 2 2" xfId="49605"/>
    <cellStyle name="Percent 9 2 2 2 2 10" xfId="49606"/>
    <cellStyle name="Percent 9 2 2 2 2 2" xfId="49607"/>
    <cellStyle name="Percent 9 2 2 2 2 2 2" xfId="49608"/>
    <cellStyle name="Percent 9 2 2 2 2 2 2 2" xfId="49609"/>
    <cellStyle name="Percent 9 2 2 2 2 2 2 2 2" xfId="49610"/>
    <cellStyle name="Percent 9 2 2 2 2 2 2 2 3" xfId="49611"/>
    <cellStyle name="Percent 9 2 2 2 2 2 2 2 4" xfId="49612"/>
    <cellStyle name="Percent 9 2 2 2 2 2 2 3" xfId="49613"/>
    <cellStyle name="Percent 9 2 2 2 2 2 2 3 2" xfId="49614"/>
    <cellStyle name="Percent 9 2 2 2 2 2 2 3 3" xfId="49615"/>
    <cellStyle name="Percent 9 2 2 2 2 2 2 3 4" xfId="49616"/>
    <cellStyle name="Percent 9 2 2 2 2 2 2 4" xfId="49617"/>
    <cellStyle name="Percent 9 2 2 2 2 2 2 5" xfId="49618"/>
    <cellStyle name="Percent 9 2 2 2 2 2 2 6" xfId="49619"/>
    <cellStyle name="Percent 9 2 2 2 2 2 3" xfId="49620"/>
    <cellStyle name="Percent 9 2 2 2 2 2 3 2" xfId="49621"/>
    <cellStyle name="Percent 9 2 2 2 2 2 3 2 2" xfId="49622"/>
    <cellStyle name="Percent 9 2 2 2 2 2 3 2 3" xfId="49623"/>
    <cellStyle name="Percent 9 2 2 2 2 2 3 2 4" xfId="49624"/>
    <cellStyle name="Percent 9 2 2 2 2 2 3 3" xfId="49625"/>
    <cellStyle name="Percent 9 2 2 2 2 2 3 3 2" xfId="49626"/>
    <cellStyle name="Percent 9 2 2 2 2 2 3 3 3" xfId="49627"/>
    <cellStyle name="Percent 9 2 2 2 2 2 3 3 4" xfId="49628"/>
    <cellStyle name="Percent 9 2 2 2 2 2 3 4" xfId="49629"/>
    <cellStyle name="Percent 9 2 2 2 2 2 3 5" xfId="49630"/>
    <cellStyle name="Percent 9 2 2 2 2 2 3 6" xfId="49631"/>
    <cellStyle name="Percent 9 2 2 2 2 2 4" xfId="49632"/>
    <cellStyle name="Percent 9 2 2 2 2 2 4 2" xfId="49633"/>
    <cellStyle name="Percent 9 2 2 2 2 2 4 3" xfId="49634"/>
    <cellStyle name="Percent 9 2 2 2 2 2 4 4" xfId="49635"/>
    <cellStyle name="Percent 9 2 2 2 2 2 5" xfId="49636"/>
    <cellStyle name="Percent 9 2 2 2 2 2 5 2" xfId="49637"/>
    <cellStyle name="Percent 9 2 2 2 2 2 5 3" xfId="49638"/>
    <cellStyle name="Percent 9 2 2 2 2 2 5 4" xfId="49639"/>
    <cellStyle name="Percent 9 2 2 2 2 2 6" xfId="49640"/>
    <cellStyle name="Percent 9 2 2 2 2 2 7" xfId="49641"/>
    <cellStyle name="Percent 9 2 2 2 2 2 8" xfId="49642"/>
    <cellStyle name="Percent 9 2 2 2 2 3" xfId="49643"/>
    <cellStyle name="Percent 9 2 2 2 2 3 2" xfId="49644"/>
    <cellStyle name="Percent 9 2 2 2 2 3 2 2" xfId="49645"/>
    <cellStyle name="Percent 9 2 2 2 2 3 2 2 2" xfId="49646"/>
    <cellStyle name="Percent 9 2 2 2 2 3 2 2 3" xfId="49647"/>
    <cellStyle name="Percent 9 2 2 2 2 3 2 2 4" xfId="49648"/>
    <cellStyle name="Percent 9 2 2 2 2 3 2 3" xfId="49649"/>
    <cellStyle name="Percent 9 2 2 2 2 3 2 3 2" xfId="49650"/>
    <cellStyle name="Percent 9 2 2 2 2 3 2 3 3" xfId="49651"/>
    <cellStyle name="Percent 9 2 2 2 2 3 2 3 4" xfId="49652"/>
    <cellStyle name="Percent 9 2 2 2 2 3 2 4" xfId="49653"/>
    <cellStyle name="Percent 9 2 2 2 2 3 2 5" xfId="49654"/>
    <cellStyle name="Percent 9 2 2 2 2 3 2 6" xfId="49655"/>
    <cellStyle name="Percent 9 2 2 2 2 3 3" xfId="49656"/>
    <cellStyle name="Percent 9 2 2 2 2 3 3 2" xfId="49657"/>
    <cellStyle name="Percent 9 2 2 2 2 3 3 2 2" xfId="49658"/>
    <cellStyle name="Percent 9 2 2 2 2 3 3 2 3" xfId="49659"/>
    <cellStyle name="Percent 9 2 2 2 2 3 3 2 4" xfId="49660"/>
    <cellStyle name="Percent 9 2 2 2 2 3 3 3" xfId="49661"/>
    <cellStyle name="Percent 9 2 2 2 2 3 3 3 2" xfId="49662"/>
    <cellStyle name="Percent 9 2 2 2 2 3 3 3 3" xfId="49663"/>
    <cellStyle name="Percent 9 2 2 2 2 3 3 3 4" xfId="49664"/>
    <cellStyle name="Percent 9 2 2 2 2 3 3 4" xfId="49665"/>
    <cellStyle name="Percent 9 2 2 2 2 3 3 5" xfId="49666"/>
    <cellStyle name="Percent 9 2 2 2 2 3 3 6" xfId="49667"/>
    <cellStyle name="Percent 9 2 2 2 2 3 4" xfId="49668"/>
    <cellStyle name="Percent 9 2 2 2 2 3 4 2" xfId="49669"/>
    <cellStyle name="Percent 9 2 2 2 2 3 4 3" xfId="49670"/>
    <cellStyle name="Percent 9 2 2 2 2 3 4 4" xfId="49671"/>
    <cellStyle name="Percent 9 2 2 2 2 3 5" xfId="49672"/>
    <cellStyle name="Percent 9 2 2 2 2 3 5 2" xfId="49673"/>
    <cellStyle name="Percent 9 2 2 2 2 3 5 3" xfId="49674"/>
    <cellStyle name="Percent 9 2 2 2 2 3 5 4" xfId="49675"/>
    <cellStyle name="Percent 9 2 2 2 2 3 6" xfId="49676"/>
    <cellStyle name="Percent 9 2 2 2 2 3 7" xfId="49677"/>
    <cellStyle name="Percent 9 2 2 2 2 3 8" xfId="49678"/>
    <cellStyle name="Percent 9 2 2 2 2 4" xfId="49679"/>
    <cellStyle name="Percent 9 2 2 2 2 4 2" xfId="49680"/>
    <cellStyle name="Percent 9 2 2 2 2 4 2 2" xfId="49681"/>
    <cellStyle name="Percent 9 2 2 2 2 4 2 3" xfId="49682"/>
    <cellStyle name="Percent 9 2 2 2 2 4 2 4" xfId="49683"/>
    <cellStyle name="Percent 9 2 2 2 2 4 3" xfId="49684"/>
    <cellStyle name="Percent 9 2 2 2 2 4 3 2" xfId="49685"/>
    <cellStyle name="Percent 9 2 2 2 2 4 3 3" xfId="49686"/>
    <cellStyle name="Percent 9 2 2 2 2 4 3 4" xfId="49687"/>
    <cellStyle name="Percent 9 2 2 2 2 4 4" xfId="49688"/>
    <cellStyle name="Percent 9 2 2 2 2 4 5" xfId="49689"/>
    <cellStyle name="Percent 9 2 2 2 2 4 6" xfId="49690"/>
    <cellStyle name="Percent 9 2 2 2 2 5" xfId="49691"/>
    <cellStyle name="Percent 9 2 2 2 2 5 2" xfId="49692"/>
    <cellStyle name="Percent 9 2 2 2 2 5 2 2" xfId="49693"/>
    <cellStyle name="Percent 9 2 2 2 2 5 2 3" xfId="49694"/>
    <cellStyle name="Percent 9 2 2 2 2 5 2 4" xfId="49695"/>
    <cellStyle name="Percent 9 2 2 2 2 5 3" xfId="49696"/>
    <cellStyle name="Percent 9 2 2 2 2 5 3 2" xfId="49697"/>
    <cellStyle name="Percent 9 2 2 2 2 5 3 3" xfId="49698"/>
    <cellStyle name="Percent 9 2 2 2 2 5 3 4" xfId="49699"/>
    <cellStyle name="Percent 9 2 2 2 2 5 4" xfId="49700"/>
    <cellStyle name="Percent 9 2 2 2 2 5 5" xfId="49701"/>
    <cellStyle name="Percent 9 2 2 2 2 5 6" xfId="49702"/>
    <cellStyle name="Percent 9 2 2 2 2 6" xfId="49703"/>
    <cellStyle name="Percent 9 2 2 2 2 6 2" xfId="49704"/>
    <cellStyle name="Percent 9 2 2 2 2 6 3" xfId="49705"/>
    <cellStyle name="Percent 9 2 2 2 2 6 4" xfId="49706"/>
    <cellStyle name="Percent 9 2 2 2 2 7" xfId="49707"/>
    <cellStyle name="Percent 9 2 2 2 2 7 2" xfId="49708"/>
    <cellStyle name="Percent 9 2 2 2 2 7 3" xfId="49709"/>
    <cellStyle name="Percent 9 2 2 2 2 7 4" xfId="49710"/>
    <cellStyle name="Percent 9 2 2 2 2 8" xfId="49711"/>
    <cellStyle name="Percent 9 2 2 2 2 9" xfId="49712"/>
    <cellStyle name="Percent 9 2 2 2 3" xfId="49713"/>
    <cellStyle name="Percent 9 2 2 2 3 2" xfId="49714"/>
    <cellStyle name="Percent 9 2 2 2 3 2 2" xfId="49715"/>
    <cellStyle name="Percent 9 2 2 2 3 2 2 2" xfId="49716"/>
    <cellStyle name="Percent 9 2 2 2 3 2 2 3" xfId="49717"/>
    <cellStyle name="Percent 9 2 2 2 3 2 2 4" xfId="49718"/>
    <cellStyle name="Percent 9 2 2 2 3 2 3" xfId="49719"/>
    <cellStyle name="Percent 9 2 2 2 3 2 3 2" xfId="49720"/>
    <cellStyle name="Percent 9 2 2 2 3 2 3 3" xfId="49721"/>
    <cellStyle name="Percent 9 2 2 2 3 2 3 4" xfId="49722"/>
    <cellStyle name="Percent 9 2 2 2 3 2 4" xfId="49723"/>
    <cellStyle name="Percent 9 2 2 2 3 2 5" xfId="49724"/>
    <cellStyle name="Percent 9 2 2 2 3 2 6" xfId="49725"/>
    <cellStyle name="Percent 9 2 2 2 3 3" xfId="49726"/>
    <cellStyle name="Percent 9 2 2 2 3 3 2" xfId="49727"/>
    <cellStyle name="Percent 9 2 2 2 3 3 2 2" xfId="49728"/>
    <cellStyle name="Percent 9 2 2 2 3 3 2 3" xfId="49729"/>
    <cellStyle name="Percent 9 2 2 2 3 3 2 4" xfId="49730"/>
    <cellStyle name="Percent 9 2 2 2 3 3 3" xfId="49731"/>
    <cellStyle name="Percent 9 2 2 2 3 3 3 2" xfId="49732"/>
    <cellStyle name="Percent 9 2 2 2 3 3 3 3" xfId="49733"/>
    <cellStyle name="Percent 9 2 2 2 3 3 3 4" xfId="49734"/>
    <cellStyle name="Percent 9 2 2 2 3 3 4" xfId="49735"/>
    <cellStyle name="Percent 9 2 2 2 3 3 5" xfId="49736"/>
    <cellStyle name="Percent 9 2 2 2 3 3 6" xfId="49737"/>
    <cellStyle name="Percent 9 2 2 2 3 4" xfId="49738"/>
    <cellStyle name="Percent 9 2 2 2 3 4 2" xfId="49739"/>
    <cellStyle name="Percent 9 2 2 2 3 4 3" xfId="49740"/>
    <cellStyle name="Percent 9 2 2 2 3 4 4" xfId="49741"/>
    <cellStyle name="Percent 9 2 2 2 3 5" xfId="49742"/>
    <cellStyle name="Percent 9 2 2 2 3 5 2" xfId="49743"/>
    <cellStyle name="Percent 9 2 2 2 3 5 3" xfId="49744"/>
    <cellStyle name="Percent 9 2 2 2 3 5 4" xfId="49745"/>
    <cellStyle name="Percent 9 2 2 2 3 6" xfId="49746"/>
    <cellStyle name="Percent 9 2 2 2 3 7" xfId="49747"/>
    <cellStyle name="Percent 9 2 2 2 3 8" xfId="49748"/>
    <cellStyle name="Percent 9 2 2 2 4" xfId="49749"/>
    <cellStyle name="Percent 9 2 2 2 4 2" xfId="49750"/>
    <cellStyle name="Percent 9 2 2 2 4 2 2" xfId="49751"/>
    <cellStyle name="Percent 9 2 2 2 4 2 2 2" xfId="49752"/>
    <cellStyle name="Percent 9 2 2 2 4 2 2 3" xfId="49753"/>
    <cellStyle name="Percent 9 2 2 2 4 2 2 4" xfId="49754"/>
    <cellStyle name="Percent 9 2 2 2 4 2 3" xfId="49755"/>
    <cellStyle name="Percent 9 2 2 2 4 2 3 2" xfId="49756"/>
    <cellStyle name="Percent 9 2 2 2 4 2 3 3" xfId="49757"/>
    <cellStyle name="Percent 9 2 2 2 4 2 3 4" xfId="49758"/>
    <cellStyle name="Percent 9 2 2 2 4 2 4" xfId="49759"/>
    <cellStyle name="Percent 9 2 2 2 4 2 5" xfId="49760"/>
    <cellStyle name="Percent 9 2 2 2 4 2 6" xfId="49761"/>
    <cellStyle name="Percent 9 2 2 2 4 3" xfId="49762"/>
    <cellStyle name="Percent 9 2 2 2 4 3 2" xfId="49763"/>
    <cellStyle name="Percent 9 2 2 2 4 3 2 2" xfId="49764"/>
    <cellStyle name="Percent 9 2 2 2 4 3 2 3" xfId="49765"/>
    <cellStyle name="Percent 9 2 2 2 4 3 2 4" xfId="49766"/>
    <cellStyle name="Percent 9 2 2 2 4 3 3" xfId="49767"/>
    <cellStyle name="Percent 9 2 2 2 4 3 3 2" xfId="49768"/>
    <cellStyle name="Percent 9 2 2 2 4 3 3 3" xfId="49769"/>
    <cellStyle name="Percent 9 2 2 2 4 3 3 4" xfId="49770"/>
    <cellStyle name="Percent 9 2 2 2 4 3 4" xfId="49771"/>
    <cellStyle name="Percent 9 2 2 2 4 3 5" xfId="49772"/>
    <cellStyle name="Percent 9 2 2 2 4 3 6" xfId="49773"/>
    <cellStyle name="Percent 9 2 2 2 4 4" xfId="49774"/>
    <cellStyle name="Percent 9 2 2 2 4 4 2" xfId="49775"/>
    <cellStyle name="Percent 9 2 2 2 4 4 3" xfId="49776"/>
    <cellStyle name="Percent 9 2 2 2 4 4 4" xfId="49777"/>
    <cellStyle name="Percent 9 2 2 2 4 5" xfId="49778"/>
    <cellStyle name="Percent 9 2 2 2 4 5 2" xfId="49779"/>
    <cellStyle name="Percent 9 2 2 2 4 5 3" xfId="49780"/>
    <cellStyle name="Percent 9 2 2 2 4 5 4" xfId="49781"/>
    <cellStyle name="Percent 9 2 2 2 4 6" xfId="49782"/>
    <cellStyle name="Percent 9 2 2 2 4 7" xfId="49783"/>
    <cellStyle name="Percent 9 2 2 2 4 8" xfId="49784"/>
    <cellStyle name="Percent 9 2 2 2 5" xfId="49785"/>
    <cellStyle name="Percent 9 2 2 2 5 2" xfId="49786"/>
    <cellStyle name="Percent 9 2 2 2 5 2 2" xfId="49787"/>
    <cellStyle name="Percent 9 2 2 2 5 2 2 2" xfId="49788"/>
    <cellStyle name="Percent 9 2 2 2 5 2 2 3" xfId="49789"/>
    <cellStyle name="Percent 9 2 2 2 5 2 2 4" xfId="49790"/>
    <cellStyle name="Percent 9 2 2 2 5 2 3" xfId="49791"/>
    <cellStyle name="Percent 9 2 2 2 5 2 3 2" xfId="49792"/>
    <cellStyle name="Percent 9 2 2 2 5 2 3 3" xfId="49793"/>
    <cellStyle name="Percent 9 2 2 2 5 2 3 4" xfId="49794"/>
    <cellStyle name="Percent 9 2 2 2 5 2 4" xfId="49795"/>
    <cellStyle name="Percent 9 2 2 2 5 2 5" xfId="49796"/>
    <cellStyle name="Percent 9 2 2 2 5 2 6" xfId="49797"/>
    <cellStyle name="Percent 9 2 2 2 5 3" xfId="49798"/>
    <cellStyle name="Percent 9 2 2 2 5 3 2" xfId="49799"/>
    <cellStyle name="Percent 9 2 2 2 5 3 2 2" xfId="49800"/>
    <cellStyle name="Percent 9 2 2 2 5 3 2 3" xfId="49801"/>
    <cellStyle name="Percent 9 2 2 2 5 3 2 4" xfId="49802"/>
    <cellStyle name="Percent 9 2 2 2 5 3 3" xfId="49803"/>
    <cellStyle name="Percent 9 2 2 2 5 3 3 2" xfId="49804"/>
    <cellStyle name="Percent 9 2 2 2 5 3 3 3" xfId="49805"/>
    <cellStyle name="Percent 9 2 2 2 5 3 3 4" xfId="49806"/>
    <cellStyle name="Percent 9 2 2 2 5 3 4" xfId="49807"/>
    <cellStyle name="Percent 9 2 2 2 5 3 5" xfId="49808"/>
    <cellStyle name="Percent 9 2 2 2 5 3 6" xfId="49809"/>
    <cellStyle name="Percent 9 2 2 2 5 4" xfId="49810"/>
    <cellStyle name="Percent 9 2 2 2 5 4 2" xfId="49811"/>
    <cellStyle name="Percent 9 2 2 2 5 4 3" xfId="49812"/>
    <cellStyle name="Percent 9 2 2 2 5 4 4" xfId="49813"/>
    <cellStyle name="Percent 9 2 2 2 5 5" xfId="49814"/>
    <cellStyle name="Percent 9 2 2 2 5 5 2" xfId="49815"/>
    <cellStyle name="Percent 9 2 2 2 5 5 3" xfId="49816"/>
    <cellStyle name="Percent 9 2 2 2 5 5 4" xfId="49817"/>
    <cellStyle name="Percent 9 2 2 2 5 6" xfId="49818"/>
    <cellStyle name="Percent 9 2 2 2 5 7" xfId="49819"/>
    <cellStyle name="Percent 9 2 2 2 5 8" xfId="49820"/>
    <cellStyle name="Percent 9 2 2 2 6" xfId="49821"/>
    <cellStyle name="Percent 9 2 2 2 6 2" xfId="49822"/>
    <cellStyle name="Percent 9 2 2 2 6 2 2" xfId="49823"/>
    <cellStyle name="Percent 9 2 2 2 6 2 3" xfId="49824"/>
    <cellStyle name="Percent 9 2 2 2 6 2 4" xfId="49825"/>
    <cellStyle name="Percent 9 2 2 2 6 3" xfId="49826"/>
    <cellStyle name="Percent 9 2 2 2 6 3 2" xfId="49827"/>
    <cellStyle name="Percent 9 2 2 2 6 3 3" xfId="49828"/>
    <cellStyle name="Percent 9 2 2 2 6 3 4" xfId="49829"/>
    <cellStyle name="Percent 9 2 2 2 6 4" xfId="49830"/>
    <cellStyle name="Percent 9 2 2 2 6 5" xfId="49831"/>
    <cellStyle name="Percent 9 2 2 2 6 6" xfId="49832"/>
    <cellStyle name="Percent 9 2 2 2 7" xfId="49833"/>
    <cellStyle name="Percent 9 2 2 2 7 2" xfId="49834"/>
    <cellStyle name="Percent 9 2 2 2 7 2 2" xfId="49835"/>
    <cellStyle name="Percent 9 2 2 2 7 2 3" xfId="49836"/>
    <cellStyle name="Percent 9 2 2 2 7 2 4" xfId="49837"/>
    <cellStyle name="Percent 9 2 2 2 7 3" xfId="49838"/>
    <cellStyle name="Percent 9 2 2 2 7 3 2" xfId="49839"/>
    <cellStyle name="Percent 9 2 2 2 7 3 3" xfId="49840"/>
    <cellStyle name="Percent 9 2 2 2 7 3 4" xfId="49841"/>
    <cellStyle name="Percent 9 2 2 2 7 4" xfId="49842"/>
    <cellStyle name="Percent 9 2 2 2 7 5" xfId="49843"/>
    <cellStyle name="Percent 9 2 2 2 7 6" xfId="49844"/>
    <cellStyle name="Percent 9 2 2 2 8" xfId="49845"/>
    <cellStyle name="Percent 9 2 2 2 8 2" xfId="49846"/>
    <cellStyle name="Percent 9 2 2 2 8 3" xfId="49847"/>
    <cellStyle name="Percent 9 2 2 2 8 4" xfId="49848"/>
    <cellStyle name="Percent 9 2 2 2 9" xfId="49849"/>
    <cellStyle name="Percent 9 2 2 2 9 2" xfId="49850"/>
    <cellStyle name="Percent 9 2 2 2 9 3" xfId="49851"/>
    <cellStyle name="Percent 9 2 2 2 9 4" xfId="49852"/>
    <cellStyle name="Percent 9 2 2 3" xfId="49853"/>
    <cellStyle name="Percent 9 2 2 3 10" xfId="49854"/>
    <cellStyle name="Percent 9 2 2 3 2" xfId="49855"/>
    <cellStyle name="Percent 9 2 2 3 2 2" xfId="49856"/>
    <cellStyle name="Percent 9 2 2 3 2 2 2" xfId="49857"/>
    <cellStyle name="Percent 9 2 2 3 2 2 2 2" xfId="49858"/>
    <cellStyle name="Percent 9 2 2 3 2 2 2 3" xfId="49859"/>
    <cellStyle name="Percent 9 2 2 3 2 2 2 4" xfId="49860"/>
    <cellStyle name="Percent 9 2 2 3 2 2 3" xfId="49861"/>
    <cellStyle name="Percent 9 2 2 3 2 2 3 2" xfId="49862"/>
    <cellStyle name="Percent 9 2 2 3 2 2 3 3" xfId="49863"/>
    <cellStyle name="Percent 9 2 2 3 2 2 3 4" xfId="49864"/>
    <cellStyle name="Percent 9 2 2 3 2 2 4" xfId="49865"/>
    <cellStyle name="Percent 9 2 2 3 2 2 5" xfId="49866"/>
    <cellStyle name="Percent 9 2 2 3 2 2 6" xfId="49867"/>
    <cellStyle name="Percent 9 2 2 3 2 3" xfId="49868"/>
    <cellStyle name="Percent 9 2 2 3 2 3 2" xfId="49869"/>
    <cellStyle name="Percent 9 2 2 3 2 3 2 2" xfId="49870"/>
    <cellStyle name="Percent 9 2 2 3 2 3 2 3" xfId="49871"/>
    <cellStyle name="Percent 9 2 2 3 2 3 2 4" xfId="49872"/>
    <cellStyle name="Percent 9 2 2 3 2 3 3" xfId="49873"/>
    <cellStyle name="Percent 9 2 2 3 2 3 3 2" xfId="49874"/>
    <cellStyle name="Percent 9 2 2 3 2 3 3 3" xfId="49875"/>
    <cellStyle name="Percent 9 2 2 3 2 3 3 4" xfId="49876"/>
    <cellStyle name="Percent 9 2 2 3 2 3 4" xfId="49877"/>
    <cellStyle name="Percent 9 2 2 3 2 3 5" xfId="49878"/>
    <cellStyle name="Percent 9 2 2 3 2 3 6" xfId="49879"/>
    <cellStyle name="Percent 9 2 2 3 2 4" xfId="49880"/>
    <cellStyle name="Percent 9 2 2 3 2 4 2" xfId="49881"/>
    <cellStyle name="Percent 9 2 2 3 2 4 3" xfId="49882"/>
    <cellStyle name="Percent 9 2 2 3 2 4 4" xfId="49883"/>
    <cellStyle name="Percent 9 2 2 3 2 5" xfId="49884"/>
    <cellStyle name="Percent 9 2 2 3 2 5 2" xfId="49885"/>
    <cellStyle name="Percent 9 2 2 3 2 5 3" xfId="49886"/>
    <cellStyle name="Percent 9 2 2 3 2 5 4" xfId="49887"/>
    <cellStyle name="Percent 9 2 2 3 2 6" xfId="49888"/>
    <cellStyle name="Percent 9 2 2 3 2 7" xfId="49889"/>
    <cellStyle name="Percent 9 2 2 3 2 8" xfId="49890"/>
    <cellStyle name="Percent 9 2 2 3 3" xfId="49891"/>
    <cellStyle name="Percent 9 2 2 3 3 2" xfId="49892"/>
    <cellStyle name="Percent 9 2 2 3 3 2 2" xfId="49893"/>
    <cellStyle name="Percent 9 2 2 3 3 2 2 2" xfId="49894"/>
    <cellStyle name="Percent 9 2 2 3 3 2 2 3" xfId="49895"/>
    <cellStyle name="Percent 9 2 2 3 3 2 2 4" xfId="49896"/>
    <cellStyle name="Percent 9 2 2 3 3 2 3" xfId="49897"/>
    <cellStyle name="Percent 9 2 2 3 3 2 3 2" xfId="49898"/>
    <cellStyle name="Percent 9 2 2 3 3 2 3 3" xfId="49899"/>
    <cellStyle name="Percent 9 2 2 3 3 2 3 4" xfId="49900"/>
    <cellStyle name="Percent 9 2 2 3 3 2 4" xfId="49901"/>
    <cellStyle name="Percent 9 2 2 3 3 2 5" xfId="49902"/>
    <cellStyle name="Percent 9 2 2 3 3 2 6" xfId="49903"/>
    <cellStyle name="Percent 9 2 2 3 3 3" xfId="49904"/>
    <cellStyle name="Percent 9 2 2 3 3 3 2" xfId="49905"/>
    <cellStyle name="Percent 9 2 2 3 3 3 2 2" xfId="49906"/>
    <cellStyle name="Percent 9 2 2 3 3 3 2 3" xfId="49907"/>
    <cellStyle name="Percent 9 2 2 3 3 3 2 4" xfId="49908"/>
    <cellStyle name="Percent 9 2 2 3 3 3 3" xfId="49909"/>
    <cellStyle name="Percent 9 2 2 3 3 3 3 2" xfId="49910"/>
    <cellStyle name="Percent 9 2 2 3 3 3 3 3" xfId="49911"/>
    <cellStyle name="Percent 9 2 2 3 3 3 3 4" xfId="49912"/>
    <cellStyle name="Percent 9 2 2 3 3 3 4" xfId="49913"/>
    <cellStyle name="Percent 9 2 2 3 3 3 5" xfId="49914"/>
    <cellStyle name="Percent 9 2 2 3 3 3 6" xfId="49915"/>
    <cellStyle name="Percent 9 2 2 3 3 4" xfId="49916"/>
    <cellStyle name="Percent 9 2 2 3 3 4 2" xfId="49917"/>
    <cellStyle name="Percent 9 2 2 3 3 4 3" xfId="49918"/>
    <cellStyle name="Percent 9 2 2 3 3 4 4" xfId="49919"/>
    <cellStyle name="Percent 9 2 2 3 3 5" xfId="49920"/>
    <cellStyle name="Percent 9 2 2 3 3 5 2" xfId="49921"/>
    <cellStyle name="Percent 9 2 2 3 3 5 3" xfId="49922"/>
    <cellStyle name="Percent 9 2 2 3 3 5 4" xfId="49923"/>
    <cellStyle name="Percent 9 2 2 3 3 6" xfId="49924"/>
    <cellStyle name="Percent 9 2 2 3 3 7" xfId="49925"/>
    <cellStyle name="Percent 9 2 2 3 3 8" xfId="49926"/>
    <cellStyle name="Percent 9 2 2 3 4" xfId="49927"/>
    <cellStyle name="Percent 9 2 2 3 4 2" xfId="49928"/>
    <cellStyle name="Percent 9 2 2 3 4 2 2" xfId="49929"/>
    <cellStyle name="Percent 9 2 2 3 4 2 3" xfId="49930"/>
    <cellStyle name="Percent 9 2 2 3 4 2 4" xfId="49931"/>
    <cellStyle name="Percent 9 2 2 3 4 3" xfId="49932"/>
    <cellStyle name="Percent 9 2 2 3 4 3 2" xfId="49933"/>
    <cellStyle name="Percent 9 2 2 3 4 3 3" xfId="49934"/>
    <cellStyle name="Percent 9 2 2 3 4 3 4" xfId="49935"/>
    <cellStyle name="Percent 9 2 2 3 4 4" xfId="49936"/>
    <cellStyle name="Percent 9 2 2 3 4 5" xfId="49937"/>
    <cellStyle name="Percent 9 2 2 3 4 6" xfId="49938"/>
    <cellStyle name="Percent 9 2 2 3 5" xfId="49939"/>
    <cellStyle name="Percent 9 2 2 3 5 2" xfId="49940"/>
    <cellStyle name="Percent 9 2 2 3 5 2 2" xfId="49941"/>
    <cellStyle name="Percent 9 2 2 3 5 2 3" xfId="49942"/>
    <cellStyle name="Percent 9 2 2 3 5 2 4" xfId="49943"/>
    <cellStyle name="Percent 9 2 2 3 5 3" xfId="49944"/>
    <cellStyle name="Percent 9 2 2 3 5 3 2" xfId="49945"/>
    <cellStyle name="Percent 9 2 2 3 5 3 3" xfId="49946"/>
    <cellStyle name="Percent 9 2 2 3 5 3 4" xfId="49947"/>
    <cellStyle name="Percent 9 2 2 3 5 4" xfId="49948"/>
    <cellStyle name="Percent 9 2 2 3 5 5" xfId="49949"/>
    <cellStyle name="Percent 9 2 2 3 5 6" xfId="49950"/>
    <cellStyle name="Percent 9 2 2 3 6" xfId="49951"/>
    <cellStyle name="Percent 9 2 2 3 6 2" xfId="49952"/>
    <cellStyle name="Percent 9 2 2 3 6 3" xfId="49953"/>
    <cellStyle name="Percent 9 2 2 3 6 4" xfId="49954"/>
    <cellStyle name="Percent 9 2 2 3 7" xfId="49955"/>
    <cellStyle name="Percent 9 2 2 3 7 2" xfId="49956"/>
    <cellStyle name="Percent 9 2 2 3 7 3" xfId="49957"/>
    <cellStyle name="Percent 9 2 2 3 7 4" xfId="49958"/>
    <cellStyle name="Percent 9 2 2 3 8" xfId="49959"/>
    <cellStyle name="Percent 9 2 2 3 9" xfId="49960"/>
    <cellStyle name="Percent 9 2 2 4" xfId="49961"/>
    <cellStyle name="Percent 9 2 2 4 2" xfId="49962"/>
    <cellStyle name="Percent 9 2 2 4 2 2" xfId="49963"/>
    <cellStyle name="Percent 9 2 2 4 2 2 2" xfId="49964"/>
    <cellStyle name="Percent 9 2 2 4 2 2 3" xfId="49965"/>
    <cellStyle name="Percent 9 2 2 4 2 2 4" xfId="49966"/>
    <cellStyle name="Percent 9 2 2 4 2 3" xfId="49967"/>
    <cellStyle name="Percent 9 2 2 4 2 3 2" xfId="49968"/>
    <cellStyle name="Percent 9 2 2 4 2 3 3" xfId="49969"/>
    <cellStyle name="Percent 9 2 2 4 2 3 4" xfId="49970"/>
    <cellStyle name="Percent 9 2 2 4 2 4" xfId="49971"/>
    <cellStyle name="Percent 9 2 2 4 2 5" xfId="49972"/>
    <cellStyle name="Percent 9 2 2 4 2 6" xfId="49973"/>
    <cellStyle name="Percent 9 2 2 4 3" xfId="49974"/>
    <cellStyle name="Percent 9 2 2 4 3 2" xfId="49975"/>
    <cellStyle name="Percent 9 2 2 4 3 2 2" xfId="49976"/>
    <cellStyle name="Percent 9 2 2 4 3 2 3" xfId="49977"/>
    <cellStyle name="Percent 9 2 2 4 3 2 4" xfId="49978"/>
    <cellStyle name="Percent 9 2 2 4 3 3" xfId="49979"/>
    <cellStyle name="Percent 9 2 2 4 3 3 2" xfId="49980"/>
    <cellStyle name="Percent 9 2 2 4 3 3 3" xfId="49981"/>
    <cellStyle name="Percent 9 2 2 4 3 3 4" xfId="49982"/>
    <cellStyle name="Percent 9 2 2 4 3 4" xfId="49983"/>
    <cellStyle name="Percent 9 2 2 4 3 5" xfId="49984"/>
    <cellStyle name="Percent 9 2 2 4 3 6" xfId="49985"/>
    <cellStyle name="Percent 9 2 2 4 4" xfId="49986"/>
    <cellStyle name="Percent 9 2 2 4 4 2" xfId="49987"/>
    <cellStyle name="Percent 9 2 2 4 4 3" xfId="49988"/>
    <cellStyle name="Percent 9 2 2 4 4 4" xfId="49989"/>
    <cellStyle name="Percent 9 2 2 4 5" xfId="49990"/>
    <cellStyle name="Percent 9 2 2 4 5 2" xfId="49991"/>
    <cellStyle name="Percent 9 2 2 4 5 3" xfId="49992"/>
    <cellStyle name="Percent 9 2 2 4 5 4" xfId="49993"/>
    <cellStyle name="Percent 9 2 2 4 6" xfId="49994"/>
    <cellStyle name="Percent 9 2 2 4 7" xfId="49995"/>
    <cellStyle name="Percent 9 2 2 4 8" xfId="49996"/>
    <cellStyle name="Percent 9 2 2 5" xfId="49997"/>
    <cellStyle name="Percent 9 2 2 5 2" xfId="49998"/>
    <cellStyle name="Percent 9 2 2 5 2 2" xfId="49999"/>
    <cellStyle name="Percent 9 2 2 5 2 2 2" xfId="50000"/>
    <cellStyle name="Percent 9 2 2 5 2 2 3" xfId="50001"/>
    <cellStyle name="Percent 9 2 2 5 2 2 4" xfId="50002"/>
    <cellStyle name="Percent 9 2 2 5 2 3" xfId="50003"/>
    <cellStyle name="Percent 9 2 2 5 2 3 2" xfId="50004"/>
    <cellStyle name="Percent 9 2 2 5 2 3 3" xfId="50005"/>
    <cellStyle name="Percent 9 2 2 5 2 3 4" xfId="50006"/>
    <cellStyle name="Percent 9 2 2 5 2 4" xfId="50007"/>
    <cellStyle name="Percent 9 2 2 5 2 5" xfId="50008"/>
    <cellStyle name="Percent 9 2 2 5 2 6" xfId="50009"/>
    <cellStyle name="Percent 9 2 2 5 3" xfId="50010"/>
    <cellStyle name="Percent 9 2 2 5 3 2" xfId="50011"/>
    <cellStyle name="Percent 9 2 2 5 3 2 2" xfId="50012"/>
    <cellStyle name="Percent 9 2 2 5 3 2 3" xfId="50013"/>
    <cellStyle name="Percent 9 2 2 5 3 2 4" xfId="50014"/>
    <cellStyle name="Percent 9 2 2 5 3 3" xfId="50015"/>
    <cellStyle name="Percent 9 2 2 5 3 3 2" xfId="50016"/>
    <cellStyle name="Percent 9 2 2 5 3 3 3" xfId="50017"/>
    <cellStyle name="Percent 9 2 2 5 3 3 4" xfId="50018"/>
    <cellStyle name="Percent 9 2 2 5 3 4" xfId="50019"/>
    <cellStyle name="Percent 9 2 2 5 3 5" xfId="50020"/>
    <cellStyle name="Percent 9 2 2 5 3 6" xfId="50021"/>
    <cellStyle name="Percent 9 2 2 5 4" xfId="50022"/>
    <cellStyle name="Percent 9 2 2 5 4 2" xfId="50023"/>
    <cellStyle name="Percent 9 2 2 5 4 3" xfId="50024"/>
    <cellStyle name="Percent 9 2 2 5 4 4" xfId="50025"/>
    <cellStyle name="Percent 9 2 2 5 5" xfId="50026"/>
    <cellStyle name="Percent 9 2 2 5 5 2" xfId="50027"/>
    <cellStyle name="Percent 9 2 2 5 5 3" xfId="50028"/>
    <cellStyle name="Percent 9 2 2 5 5 4" xfId="50029"/>
    <cellStyle name="Percent 9 2 2 5 6" xfId="50030"/>
    <cellStyle name="Percent 9 2 2 5 7" xfId="50031"/>
    <cellStyle name="Percent 9 2 2 5 8" xfId="50032"/>
    <cellStyle name="Percent 9 2 2 6" xfId="50033"/>
    <cellStyle name="Percent 9 2 2 6 2" xfId="50034"/>
    <cellStyle name="Percent 9 2 2 6 2 2" xfId="50035"/>
    <cellStyle name="Percent 9 2 2 6 2 2 2" xfId="50036"/>
    <cellStyle name="Percent 9 2 2 6 2 2 3" xfId="50037"/>
    <cellStyle name="Percent 9 2 2 6 2 2 4" xfId="50038"/>
    <cellStyle name="Percent 9 2 2 6 2 3" xfId="50039"/>
    <cellStyle name="Percent 9 2 2 6 2 3 2" xfId="50040"/>
    <cellStyle name="Percent 9 2 2 6 2 3 3" xfId="50041"/>
    <cellStyle name="Percent 9 2 2 6 2 3 4" xfId="50042"/>
    <cellStyle name="Percent 9 2 2 6 2 4" xfId="50043"/>
    <cellStyle name="Percent 9 2 2 6 2 5" xfId="50044"/>
    <cellStyle name="Percent 9 2 2 6 2 6" xfId="50045"/>
    <cellStyle name="Percent 9 2 2 6 3" xfId="50046"/>
    <cellStyle name="Percent 9 2 2 6 3 2" xfId="50047"/>
    <cellStyle name="Percent 9 2 2 6 3 2 2" xfId="50048"/>
    <cellStyle name="Percent 9 2 2 6 3 2 3" xfId="50049"/>
    <cellStyle name="Percent 9 2 2 6 3 2 4" xfId="50050"/>
    <cellStyle name="Percent 9 2 2 6 3 3" xfId="50051"/>
    <cellStyle name="Percent 9 2 2 6 3 3 2" xfId="50052"/>
    <cellStyle name="Percent 9 2 2 6 3 3 3" xfId="50053"/>
    <cellStyle name="Percent 9 2 2 6 3 3 4" xfId="50054"/>
    <cellStyle name="Percent 9 2 2 6 3 4" xfId="50055"/>
    <cellStyle name="Percent 9 2 2 6 3 5" xfId="50056"/>
    <cellStyle name="Percent 9 2 2 6 3 6" xfId="50057"/>
    <cellStyle name="Percent 9 2 2 6 4" xfId="50058"/>
    <cellStyle name="Percent 9 2 2 6 4 2" xfId="50059"/>
    <cellStyle name="Percent 9 2 2 6 4 3" xfId="50060"/>
    <cellStyle name="Percent 9 2 2 6 4 4" xfId="50061"/>
    <cellStyle name="Percent 9 2 2 6 5" xfId="50062"/>
    <cellStyle name="Percent 9 2 2 6 5 2" xfId="50063"/>
    <cellStyle name="Percent 9 2 2 6 5 3" xfId="50064"/>
    <cellStyle name="Percent 9 2 2 6 5 4" xfId="50065"/>
    <cellStyle name="Percent 9 2 2 6 6" xfId="50066"/>
    <cellStyle name="Percent 9 2 2 6 7" xfId="50067"/>
    <cellStyle name="Percent 9 2 2 6 8" xfId="50068"/>
    <cellStyle name="Percent 9 2 2 7" xfId="50069"/>
    <cellStyle name="Percent 9 2 2 7 2" xfId="50070"/>
    <cellStyle name="Percent 9 2 2 7 2 2" xfId="50071"/>
    <cellStyle name="Percent 9 2 2 7 2 3" xfId="50072"/>
    <cellStyle name="Percent 9 2 2 7 2 4" xfId="50073"/>
    <cellStyle name="Percent 9 2 2 7 3" xfId="50074"/>
    <cellStyle name="Percent 9 2 2 7 3 2" xfId="50075"/>
    <cellStyle name="Percent 9 2 2 7 3 3" xfId="50076"/>
    <cellStyle name="Percent 9 2 2 7 3 4" xfId="50077"/>
    <cellStyle name="Percent 9 2 2 7 4" xfId="50078"/>
    <cellStyle name="Percent 9 2 2 7 5" xfId="50079"/>
    <cellStyle name="Percent 9 2 2 7 6" xfId="50080"/>
    <cellStyle name="Percent 9 2 2 8" xfId="50081"/>
    <cellStyle name="Percent 9 2 2 8 2" xfId="50082"/>
    <cellStyle name="Percent 9 2 2 8 2 2" xfId="50083"/>
    <cellStyle name="Percent 9 2 2 8 2 3" xfId="50084"/>
    <cellStyle name="Percent 9 2 2 8 2 4" xfId="50085"/>
    <cellStyle name="Percent 9 2 2 8 3" xfId="50086"/>
    <cellStyle name="Percent 9 2 2 8 3 2" xfId="50087"/>
    <cellStyle name="Percent 9 2 2 8 3 3" xfId="50088"/>
    <cellStyle name="Percent 9 2 2 8 3 4" xfId="50089"/>
    <cellStyle name="Percent 9 2 2 8 4" xfId="50090"/>
    <cellStyle name="Percent 9 2 2 8 5" xfId="50091"/>
    <cellStyle name="Percent 9 2 2 8 6" xfId="50092"/>
    <cellStyle name="Percent 9 2 2 9" xfId="50093"/>
    <cellStyle name="Percent 9 2 2 9 2" xfId="50094"/>
    <cellStyle name="Percent 9 2 2 9 3" xfId="50095"/>
    <cellStyle name="Percent 9 2 2 9 4" xfId="50096"/>
    <cellStyle name="Percent 9 2 3" xfId="50097"/>
    <cellStyle name="Percent 9 2 3 10" xfId="50098"/>
    <cellStyle name="Percent 9 2 3 11" xfId="50099"/>
    <cellStyle name="Percent 9 2 3 12" xfId="50100"/>
    <cellStyle name="Percent 9 2 3 2" xfId="50101"/>
    <cellStyle name="Percent 9 2 3 2 10" xfId="50102"/>
    <cellStyle name="Percent 9 2 3 2 2" xfId="50103"/>
    <cellStyle name="Percent 9 2 3 2 2 2" xfId="50104"/>
    <cellStyle name="Percent 9 2 3 2 2 2 2" xfId="50105"/>
    <cellStyle name="Percent 9 2 3 2 2 2 2 2" xfId="50106"/>
    <cellStyle name="Percent 9 2 3 2 2 2 2 3" xfId="50107"/>
    <cellStyle name="Percent 9 2 3 2 2 2 2 4" xfId="50108"/>
    <cellStyle name="Percent 9 2 3 2 2 2 3" xfId="50109"/>
    <cellStyle name="Percent 9 2 3 2 2 2 3 2" xfId="50110"/>
    <cellStyle name="Percent 9 2 3 2 2 2 3 3" xfId="50111"/>
    <cellStyle name="Percent 9 2 3 2 2 2 3 4" xfId="50112"/>
    <cellStyle name="Percent 9 2 3 2 2 2 4" xfId="50113"/>
    <cellStyle name="Percent 9 2 3 2 2 2 5" xfId="50114"/>
    <cellStyle name="Percent 9 2 3 2 2 2 6" xfId="50115"/>
    <cellStyle name="Percent 9 2 3 2 2 3" xfId="50116"/>
    <cellStyle name="Percent 9 2 3 2 2 3 2" xfId="50117"/>
    <cellStyle name="Percent 9 2 3 2 2 3 2 2" xfId="50118"/>
    <cellStyle name="Percent 9 2 3 2 2 3 2 3" xfId="50119"/>
    <cellStyle name="Percent 9 2 3 2 2 3 2 4" xfId="50120"/>
    <cellStyle name="Percent 9 2 3 2 2 3 3" xfId="50121"/>
    <cellStyle name="Percent 9 2 3 2 2 3 3 2" xfId="50122"/>
    <cellStyle name="Percent 9 2 3 2 2 3 3 3" xfId="50123"/>
    <cellStyle name="Percent 9 2 3 2 2 3 3 4" xfId="50124"/>
    <cellStyle name="Percent 9 2 3 2 2 3 4" xfId="50125"/>
    <cellStyle name="Percent 9 2 3 2 2 3 5" xfId="50126"/>
    <cellStyle name="Percent 9 2 3 2 2 3 6" xfId="50127"/>
    <cellStyle name="Percent 9 2 3 2 2 4" xfId="50128"/>
    <cellStyle name="Percent 9 2 3 2 2 4 2" xfId="50129"/>
    <cellStyle name="Percent 9 2 3 2 2 4 3" xfId="50130"/>
    <cellStyle name="Percent 9 2 3 2 2 4 4" xfId="50131"/>
    <cellStyle name="Percent 9 2 3 2 2 5" xfId="50132"/>
    <cellStyle name="Percent 9 2 3 2 2 5 2" xfId="50133"/>
    <cellStyle name="Percent 9 2 3 2 2 5 3" xfId="50134"/>
    <cellStyle name="Percent 9 2 3 2 2 5 4" xfId="50135"/>
    <cellStyle name="Percent 9 2 3 2 2 6" xfId="50136"/>
    <cellStyle name="Percent 9 2 3 2 2 7" xfId="50137"/>
    <cellStyle name="Percent 9 2 3 2 2 8" xfId="50138"/>
    <cellStyle name="Percent 9 2 3 2 3" xfId="50139"/>
    <cellStyle name="Percent 9 2 3 2 3 2" xfId="50140"/>
    <cellStyle name="Percent 9 2 3 2 3 2 2" xfId="50141"/>
    <cellStyle name="Percent 9 2 3 2 3 2 2 2" xfId="50142"/>
    <cellStyle name="Percent 9 2 3 2 3 2 2 3" xfId="50143"/>
    <cellStyle name="Percent 9 2 3 2 3 2 2 4" xfId="50144"/>
    <cellStyle name="Percent 9 2 3 2 3 2 3" xfId="50145"/>
    <cellStyle name="Percent 9 2 3 2 3 2 3 2" xfId="50146"/>
    <cellStyle name="Percent 9 2 3 2 3 2 3 3" xfId="50147"/>
    <cellStyle name="Percent 9 2 3 2 3 2 3 4" xfId="50148"/>
    <cellStyle name="Percent 9 2 3 2 3 2 4" xfId="50149"/>
    <cellStyle name="Percent 9 2 3 2 3 2 5" xfId="50150"/>
    <cellStyle name="Percent 9 2 3 2 3 2 6" xfId="50151"/>
    <cellStyle name="Percent 9 2 3 2 3 3" xfId="50152"/>
    <cellStyle name="Percent 9 2 3 2 3 3 2" xfId="50153"/>
    <cellStyle name="Percent 9 2 3 2 3 3 2 2" xfId="50154"/>
    <cellStyle name="Percent 9 2 3 2 3 3 2 3" xfId="50155"/>
    <cellStyle name="Percent 9 2 3 2 3 3 2 4" xfId="50156"/>
    <cellStyle name="Percent 9 2 3 2 3 3 3" xfId="50157"/>
    <cellStyle name="Percent 9 2 3 2 3 3 3 2" xfId="50158"/>
    <cellStyle name="Percent 9 2 3 2 3 3 3 3" xfId="50159"/>
    <cellStyle name="Percent 9 2 3 2 3 3 3 4" xfId="50160"/>
    <cellStyle name="Percent 9 2 3 2 3 3 4" xfId="50161"/>
    <cellStyle name="Percent 9 2 3 2 3 3 5" xfId="50162"/>
    <cellStyle name="Percent 9 2 3 2 3 3 6" xfId="50163"/>
    <cellStyle name="Percent 9 2 3 2 3 4" xfId="50164"/>
    <cellStyle name="Percent 9 2 3 2 3 4 2" xfId="50165"/>
    <cellStyle name="Percent 9 2 3 2 3 4 3" xfId="50166"/>
    <cellStyle name="Percent 9 2 3 2 3 4 4" xfId="50167"/>
    <cellStyle name="Percent 9 2 3 2 3 5" xfId="50168"/>
    <cellStyle name="Percent 9 2 3 2 3 5 2" xfId="50169"/>
    <cellStyle name="Percent 9 2 3 2 3 5 3" xfId="50170"/>
    <cellStyle name="Percent 9 2 3 2 3 5 4" xfId="50171"/>
    <cellStyle name="Percent 9 2 3 2 3 6" xfId="50172"/>
    <cellStyle name="Percent 9 2 3 2 3 7" xfId="50173"/>
    <cellStyle name="Percent 9 2 3 2 3 8" xfId="50174"/>
    <cellStyle name="Percent 9 2 3 2 4" xfId="50175"/>
    <cellStyle name="Percent 9 2 3 2 4 2" xfId="50176"/>
    <cellStyle name="Percent 9 2 3 2 4 2 2" xfId="50177"/>
    <cellStyle name="Percent 9 2 3 2 4 2 3" xfId="50178"/>
    <cellStyle name="Percent 9 2 3 2 4 2 4" xfId="50179"/>
    <cellStyle name="Percent 9 2 3 2 4 3" xfId="50180"/>
    <cellStyle name="Percent 9 2 3 2 4 3 2" xfId="50181"/>
    <cellStyle name="Percent 9 2 3 2 4 3 3" xfId="50182"/>
    <cellStyle name="Percent 9 2 3 2 4 3 4" xfId="50183"/>
    <cellStyle name="Percent 9 2 3 2 4 4" xfId="50184"/>
    <cellStyle name="Percent 9 2 3 2 4 5" xfId="50185"/>
    <cellStyle name="Percent 9 2 3 2 4 6" xfId="50186"/>
    <cellStyle name="Percent 9 2 3 2 5" xfId="50187"/>
    <cellStyle name="Percent 9 2 3 2 5 2" xfId="50188"/>
    <cellStyle name="Percent 9 2 3 2 5 2 2" xfId="50189"/>
    <cellStyle name="Percent 9 2 3 2 5 2 3" xfId="50190"/>
    <cellStyle name="Percent 9 2 3 2 5 2 4" xfId="50191"/>
    <cellStyle name="Percent 9 2 3 2 5 3" xfId="50192"/>
    <cellStyle name="Percent 9 2 3 2 5 3 2" xfId="50193"/>
    <cellStyle name="Percent 9 2 3 2 5 3 3" xfId="50194"/>
    <cellStyle name="Percent 9 2 3 2 5 3 4" xfId="50195"/>
    <cellStyle name="Percent 9 2 3 2 5 4" xfId="50196"/>
    <cellStyle name="Percent 9 2 3 2 5 5" xfId="50197"/>
    <cellStyle name="Percent 9 2 3 2 5 6" xfId="50198"/>
    <cellStyle name="Percent 9 2 3 2 6" xfId="50199"/>
    <cellStyle name="Percent 9 2 3 2 6 2" xfId="50200"/>
    <cellStyle name="Percent 9 2 3 2 6 3" xfId="50201"/>
    <cellStyle name="Percent 9 2 3 2 6 4" xfId="50202"/>
    <cellStyle name="Percent 9 2 3 2 7" xfId="50203"/>
    <cellStyle name="Percent 9 2 3 2 7 2" xfId="50204"/>
    <cellStyle name="Percent 9 2 3 2 7 3" xfId="50205"/>
    <cellStyle name="Percent 9 2 3 2 7 4" xfId="50206"/>
    <cellStyle name="Percent 9 2 3 2 8" xfId="50207"/>
    <cellStyle name="Percent 9 2 3 2 9" xfId="50208"/>
    <cellStyle name="Percent 9 2 3 3" xfId="50209"/>
    <cellStyle name="Percent 9 2 3 3 2" xfId="50210"/>
    <cellStyle name="Percent 9 2 3 3 2 2" xfId="50211"/>
    <cellStyle name="Percent 9 2 3 3 2 2 2" xfId="50212"/>
    <cellStyle name="Percent 9 2 3 3 2 2 3" xfId="50213"/>
    <cellStyle name="Percent 9 2 3 3 2 2 4" xfId="50214"/>
    <cellStyle name="Percent 9 2 3 3 2 3" xfId="50215"/>
    <cellStyle name="Percent 9 2 3 3 2 3 2" xfId="50216"/>
    <cellStyle name="Percent 9 2 3 3 2 3 3" xfId="50217"/>
    <cellStyle name="Percent 9 2 3 3 2 3 4" xfId="50218"/>
    <cellStyle name="Percent 9 2 3 3 2 4" xfId="50219"/>
    <cellStyle name="Percent 9 2 3 3 2 5" xfId="50220"/>
    <cellStyle name="Percent 9 2 3 3 2 6" xfId="50221"/>
    <cellStyle name="Percent 9 2 3 3 3" xfId="50222"/>
    <cellStyle name="Percent 9 2 3 3 3 2" xfId="50223"/>
    <cellStyle name="Percent 9 2 3 3 3 2 2" xfId="50224"/>
    <cellStyle name="Percent 9 2 3 3 3 2 3" xfId="50225"/>
    <cellStyle name="Percent 9 2 3 3 3 2 4" xfId="50226"/>
    <cellStyle name="Percent 9 2 3 3 3 3" xfId="50227"/>
    <cellStyle name="Percent 9 2 3 3 3 3 2" xfId="50228"/>
    <cellStyle name="Percent 9 2 3 3 3 3 3" xfId="50229"/>
    <cellStyle name="Percent 9 2 3 3 3 3 4" xfId="50230"/>
    <cellStyle name="Percent 9 2 3 3 3 4" xfId="50231"/>
    <cellStyle name="Percent 9 2 3 3 3 5" xfId="50232"/>
    <cellStyle name="Percent 9 2 3 3 3 6" xfId="50233"/>
    <cellStyle name="Percent 9 2 3 3 4" xfId="50234"/>
    <cellStyle name="Percent 9 2 3 3 4 2" xfId="50235"/>
    <cellStyle name="Percent 9 2 3 3 4 3" xfId="50236"/>
    <cellStyle name="Percent 9 2 3 3 4 4" xfId="50237"/>
    <cellStyle name="Percent 9 2 3 3 5" xfId="50238"/>
    <cellStyle name="Percent 9 2 3 3 5 2" xfId="50239"/>
    <cellStyle name="Percent 9 2 3 3 5 3" xfId="50240"/>
    <cellStyle name="Percent 9 2 3 3 5 4" xfId="50241"/>
    <cellStyle name="Percent 9 2 3 3 6" xfId="50242"/>
    <cellStyle name="Percent 9 2 3 3 7" xfId="50243"/>
    <cellStyle name="Percent 9 2 3 3 8" xfId="50244"/>
    <cellStyle name="Percent 9 2 3 4" xfId="50245"/>
    <cellStyle name="Percent 9 2 3 4 2" xfId="50246"/>
    <cellStyle name="Percent 9 2 3 4 2 2" xfId="50247"/>
    <cellStyle name="Percent 9 2 3 4 2 2 2" xfId="50248"/>
    <cellStyle name="Percent 9 2 3 4 2 2 3" xfId="50249"/>
    <cellStyle name="Percent 9 2 3 4 2 2 4" xfId="50250"/>
    <cellStyle name="Percent 9 2 3 4 2 3" xfId="50251"/>
    <cellStyle name="Percent 9 2 3 4 2 3 2" xfId="50252"/>
    <cellStyle name="Percent 9 2 3 4 2 3 3" xfId="50253"/>
    <cellStyle name="Percent 9 2 3 4 2 3 4" xfId="50254"/>
    <cellStyle name="Percent 9 2 3 4 2 4" xfId="50255"/>
    <cellStyle name="Percent 9 2 3 4 2 5" xfId="50256"/>
    <cellStyle name="Percent 9 2 3 4 2 6" xfId="50257"/>
    <cellStyle name="Percent 9 2 3 4 3" xfId="50258"/>
    <cellStyle name="Percent 9 2 3 4 3 2" xfId="50259"/>
    <cellStyle name="Percent 9 2 3 4 3 2 2" xfId="50260"/>
    <cellStyle name="Percent 9 2 3 4 3 2 3" xfId="50261"/>
    <cellStyle name="Percent 9 2 3 4 3 2 4" xfId="50262"/>
    <cellStyle name="Percent 9 2 3 4 3 3" xfId="50263"/>
    <cellStyle name="Percent 9 2 3 4 3 3 2" xfId="50264"/>
    <cellStyle name="Percent 9 2 3 4 3 3 3" xfId="50265"/>
    <cellStyle name="Percent 9 2 3 4 3 3 4" xfId="50266"/>
    <cellStyle name="Percent 9 2 3 4 3 4" xfId="50267"/>
    <cellStyle name="Percent 9 2 3 4 3 5" xfId="50268"/>
    <cellStyle name="Percent 9 2 3 4 3 6" xfId="50269"/>
    <cellStyle name="Percent 9 2 3 4 4" xfId="50270"/>
    <cellStyle name="Percent 9 2 3 4 4 2" xfId="50271"/>
    <cellStyle name="Percent 9 2 3 4 4 3" xfId="50272"/>
    <cellStyle name="Percent 9 2 3 4 4 4" xfId="50273"/>
    <cellStyle name="Percent 9 2 3 4 5" xfId="50274"/>
    <cellStyle name="Percent 9 2 3 4 5 2" xfId="50275"/>
    <cellStyle name="Percent 9 2 3 4 5 3" xfId="50276"/>
    <cellStyle name="Percent 9 2 3 4 5 4" xfId="50277"/>
    <cellStyle name="Percent 9 2 3 4 6" xfId="50278"/>
    <cellStyle name="Percent 9 2 3 4 7" xfId="50279"/>
    <cellStyle name="Percent 9 2 3 4 8" xfId="50280"/>
    <cellStyle name="Percent 9 2 3 5" xfId="50281"/>
    <cellStyle name="Percent 9 2 3 5 2" xfId="50282"/>
    <cellStyle name="Percent 9 2 3 5 2 2" xfId="50283"/>
    <cellStyle name="Percent 9 2 3 5 2 2 2" xfId="50284"/>
    <cellStyle name="Percent 9 2 3 5 2 2 3" xfId="50285"/>
    <cellStyle name="Percent 9 2 3 5 2 2 4" xfId="50286"/>
    <cellStyle name="Percent 9 2 3 5 2 3" xfId="50287"/>
    <cellStyle name="Percent 9 2 3 5 2 3 2" xfId="50288"/>
    <cellStyle name="Percent 9 2 3 5 2 3 3" xfId="50289"/>
    <cellStyle name="Percent 9 2 3 5 2 3 4" xfId="50290"/>
    <cellStyle name="Percent 9 2 3 5 2 4" xfId="50291"/>
    <cellStyle name="Percent 9 2 3 5 2 5" xfId="50292"/>
    <cellStyle name="Percent 9 2 3 5 2 6" xfId="50293"/>
    <cellStyle name="Percent 9 2 3 5 3" xfId="50294"/>
    <cellStyle name="Percent 9 2 3 5 3 2" xfId="50295"/>
    <cellStyle name="Percent 9 2 3 5 3 2 2" xfId="50296"/>
    <cellStyle name="Percent 9 2 3 5 3 2 3" xfId="50297"/>
    <cellStyle name="Percent 9 2 3 5 3 2 4" xfId="50298"/>
    <cellStyle name="Percent 9 2 3 5 3 3" xfId="50299"/>
    <cellStyle name="Percent 9 2 3 5 3 3 2" xfId="50300"/>
    <cellStyle name="Percent 9 2 3 5 3 3 3" xfId="50301"/>
    <cellStyle name="Percent 9 2 3 5 3 3 4" xfId="50302"/>
    <cellStyle name="Percent 9 2 3 5 3 4" xfId="50303"/>
    <cellStyle name="Percent 9 2 3 5 3 5" xfId="50304"/>
    <cellStyle name="Percent 9 2 3 5 3 6" xfId="50305"/>
    <cellStyle name="Percent 9 2 3 5 4" xfId="50306"/>
    <cellStyle name="Percent 9 2 3 5 4 2" xfId="50307"/>
    <cellStyle name="Percent 9 2 3 5 4 3" xfId="50308"/>
    <cellStyle name="Percent 9 2 3 5 4 4" xfId="50309"/>
    <cellStyle name="Percent 9 2 3 5 5" xfId="50310"/>
    <cellStyle name="Percent 9 2 3 5 5 2" xfId="50311"/>
    <cellStyle name="Percent 9 2 3 5 5 3" xfId="50312"/>
    <cellStyle name="Percent 9 2 3 5 5 4" xfId="50313"/>
    <cellStyle name="Percent 9 2 3 5 6" xfId="50314"/>
    <cellStyle name="Percent 9 2 3 5 7" xfId="50315"/>
    <cellStyle name="Percent 9 2 3 5 8" xfId="50316"/>
    <cellStyle name="Percent 9 2 3 6" xfId="50317"/>
    <cellStyle name="Percent 9 2 3 6 2" xfId="50318"/>
    <cellStyle name="Percent 9 2 3 6 2 2" xfId="50319"/>
    <cellStyle name="Percent 9 2 3 6 2 3" xfId="50320"/>
    <cellStyle name="Percent 9 2 3 6 2 4" xfId="50321"/>
    <cellStyle name="Percent 9 2 3 6 3" xfId="50322"/>
    <cellStyle name="Percent 9 2 3 6 3 2" xfId="50323"/>
    <cellStyle name="Percent 9 2 3 6 3 3" xfId="50324"/>
    <cellStyle name="Percent 9 2 3 6 3 4" xfId="50325"/>
    <cellStyle name="Percent 9 2 3 6 4" xfId="50326"/>
    <cellStyle name="Percent 9 2 3 6 5" xfId="50327"/>
    <cellStyle name="Percent 9 2 3 6 6" xfId="50328"/>
    <cellStyle name="Percent 9 2 3 7" xfId="50329"/>
    <cellStyle name="Percent 9 2 3 7 2" xfId="50330"/>
    <cellStyle name="Percent 9 2 3 7 2 2" xfId="50331"/>
    <cellStyle name="Percent 9 2 3 7 2 3" xfId="50332"/>
    <cellStyle name="Percent 9 2 3 7 2 4" xfId="50333"/>
    <cellStyle name="Percent 9 2 3 7 3" xfId="50334"/>
    <cellStyle name="Percent 9 2 3 7 3 2" xfId="50335"/>
    <cellStyle name="Percent 9 2 3 7 3 3" xfId="50336"/>
    <cellStyle name="Percent 9 2 3 7 3 4" xfId="50337"/>
    <cellStyle name="Percent 9 2 3 7 4" xfId="50338"/>
    <cellStyle name="Percent 9 2 3 7 5" xfId="50339"/>
    <cellStyle name="Percent 9 2 3 7 6" xfId="50340"/>
    <cellStyle name="Percent 9 2 3 8" xfId="50341"/>
    <cellStyle name="Percent 9 2 3 8 2" xfId="50342"/>
    <cellStyle name="Percent 9 2 3 8 3" xfId="50343"/>
    <cellStyle name="Percent 9 2 3 8 4" xfId="50344"/>
    <cellStyle name="Percent 9 2 3 9" xfId="50345"/>
    <cellStyle name="Percent 9 2 3 9 2" xfId="50346"/>
    <cellStyle name="Percent 9 2 3 9 3" xfId="50347"/>
    <cellStyle name="Percent 9 2 3 9 4" xfId="50348"/>
    <cellStyle name="Percent 9 2 4" xfId="50349"/>
    <cellStyle name="Percent 9 2 4 10" xfId="50350"/>
    <cellStyle name="Percent 9 2 4 2" xfId="50351"/>
    <cellStyle name="Percent 9 2 4 2 2" xfId="50352"/>
    <cellStyle name="Percent 9 2 4 2 2 2" xfId="50353"/>
    <cellStyle name="Percent 9 2 4 2 2 2 2" xfId="50354"/>
    <cellStyle name="Percent 9 2 4 2 2 2 3" xfId="50355"/>
    <cellStyle name="Percent 9 2 4 2 2 2 4" xfId="50356"/>
    <cellStyle name="Percent 9 2 4 2 2 3" xfId="50357"/>
    <cellStyle name="Percent 9 2 4 2 2 3 2" xfId="50358"/>
    <cellStyle name="Percent 9 2 4 2 2 3 3" xfId="50359"/>
    <cellStyle name="Percent 9 2 4 2 2 3 4" xfId="50360"/>
    <cellStyle name="Percent 9 2 4 2 2 4" xfId="50361"/>
    <cellStyle name="Percent 9 2 4 2 2 5" xfId="50362"/>
    <cellStyle name="Percent 9 2 4 2 2 6" xfId="50363"/>
    <cellStyle name="Percent 9 2 4 2 3" xfId="50364"/>
    <cellStyle name="Percent 9 2 4 2 3 2" xfId="50365"/>
    <cellStyle name="Percent 9 2 4 2 3 2 2" xfId="50366"/>
    <cellStyle name="Percent 9 2 4 2 3 2 3" xfId="50367"/>
    <cellStyle name="Percent 9 2 4 2 3 2 4" xfId="50368"/>
    <cellStyle name="Percent 9 2 4 2 3 3" xfId="50369"/>
    <cellStyle name="Percent 9 2 4 2 3 3 2" xfId="50370"/>
    <cellStyle name="Percent 9 2 4 2 3 3 3" xfId="50371"/>
    <cellStyle name="Percent 9 2 4 2 3 3 4" xfId="50372"/>
    <cellStyle name="Percent 9 2 4 2 3 4" xfId="50373"/>
    <cellStyle name="Percent 9 2 4 2 3 5" xfId="50374"/>
    <cellStyle name="Percent 9 2 4 2 3 6" xfId="50375"/>
    <cellStyle name="Percent 9 2 4 2 4" xfId="50376"/>
    <cellStyle name="Percent 9 2 4 2 4 2" xfId="50377"/>
    <cellStyle name="Percent 9 2 4 2 4 3" xfId="50378"/>
    <cellStyle name="Percent 9 2 4 2 4 4" xfId="50379"/>
    <cellStyle name="Percent 9 2 4 2 5" xfId="50380"/>
    <cellStyle name="Percent 9 2 4 2 5 2" xfId="50381"/>
    <cellStyle name="Percent 9 2 4 2 5 3" xfId="50382"/>
    <cellStyle name="Percent 9 2 4 2 5 4" xfId="50383"/>
    <cellStyle name="Percent 9 2 4 2 6" xfId="50384"/>
    <cellStyle name="Percent 9 2 4 2 7" xfId="50385"/>
    <cellStyle name="Percent 9 2 4 2 8" xfId="50386"/>
    <cellStyle name="Percent 9 2 4 3" xfId="50387"/>
    <cellStyle name="Percent 9 2 4 3 2" xfId="50388"/>
    <cellStyle name="Percent 9 2 4 3 2 2" xfId="50389"/>
    <cellStyle name="Percent 9 2 4 3 2 2 2" xfId="50390"/>
    <cellStyle name="Percent 9 2 4 3 2 2 3" xfId="50391"/>
    <cellStyle name="Percent 9 2 4 3 2 2 4" xfId="50392"/>
    <cellStyle name="Percent 9 2 4 3 2 3" xfId="50393"/>
    <cellStyle name="Percent 9 2 4 3 2 3 2" xfId="50394"/>
    <cellStyle name="Percent 9 2 4 3 2 3 3" xfId="50395"/>
    <cellStyle name="Percent 9 2 4 3 2 3 4" xfId="50396"/>
    <cellStyle name="Percent 9 2 4 3 2 4" xfId="50397"/>
    <cellStyle name="Percent 9 2 4 3 2 5" xfId="50398"/>
    <cellStyle name="Percent 9 2 4 3 2 6" xfId="50399"/>
    <cellStyle name="Percent 9 2 4 3 3" xfId="50400"/>
    <cellStyle name="Percent 9 2 4 3 3 2" xfId="50401"/>
    <cellStyle name="Percent 9 2 4 3 3 2 2" xfId="50402"/>
    <cellStyle name="Percent 9 2 4 3 3 2 3" xfId="50403"/>
    <cellStyle name="Percent 9 2 4 3 3 2 4" xfId="50404"/>
    <cellStyle name="Percent 9 2 4 3 3 3" xfId="50405"/>
    <cellStyle name="Percent 9 2 4 3 3 3 2" xfId="50406"/>
    <cellStyle name="Percent 9 2 4 3 3 3 3" xfId="50407"/>
    <cellStyle name="Percent 9 2 4 3 3 3 4" xfId="50408"/>
    <cellStyle name="Percent 9 2 4 3 3 4" xfId="50409"/>
    <cellStyle name="Percent 9 2 4 3 3 5" xfId="50410"/>
    <cellStyle name="Percent 9 2 4 3 3 6" xfId="50411"/>
    <cellStyle name="Percent 9 2 4 3 4" xfId="50412"/>
    <cellStyle name="Percent 9 2 4 3 4 2" xfId="50413"/>
    <cellStyle name="Percent 9 2 4 3 4 3" xfId="50414"/>
    <cellStyle name="Percent 9 2 4 3 4 4" xfId="50415"/>
    <cellStyle name="Percent 9 2 4 3 5" xfId="50416"/>
    <cellStyle name="Percent 9 2 4 3 5 2" xfId="50417"/>
    <cellStyle name="Percent 9 2 4 3 5 3" xfId="50418"/>
    <cellStyle name="Percent 9 2 4 3 5 4" xfId="50419"/>
    <cellStyle name="Percent 9 2 4 3 6" xfId="50420"/>
    <cellStyle name="Percent 9 2 4 3 7" xfId="50421"/>
    <cellStyle name="Percent 9 2 4 3 8" xfId="50422"/>
    <cellStyle name="Percent 9 2 4 4" xfId="50423"/>
    <cellStyle name="Percent 9 2 4 4 2" xfId="50424"/>
    <cellStyle name="Percent 9 2 4 4 2 2" xfId="50425"/>
    <cellStyle name="Percent 9 2 4 4 2 3" xfId="50426"/>
    <cellStyle name="Percent 9 2 4 4 2 4" xfId="50427"/>
    <cellStyle name="Percent 9 2 4 4 3" xfId="50428"/>
    <cellStyle name="Percent 9 2 4 4 3 2" xfId="50429"/>
    <cellStyle name="Percent 9 2 4 4 3 3" xfId="50430"/>
    <cellStyle name="Percent 9 2 4 4 3 4" xfId="50431"/>
    <cellStyle name="Percent 9 2 4 4 4" xfId="50432"/>
    <cellStyle name="Percent 9 2 4 4 5" xfId="50433"/>
    <cellStyle name="Percent 9 2 4 4 6" xfId="50434"/>
    <cellStyle name="Percent 9 2 4 5" xfId="50435"/>
    <cellStyle name="Percent 9 2 4 5 2" xfId="50436"/>
    <cellStyle name="Percent 9 2 4 5 2 2" xfId="50437"/>
    <cellStyle name="Percent 9 2 4 5 2 3" xfId="50438"/>
    <cellStyle name="Percent 9 2 4 5 2 4" xfId="50439"/>
    <cellStyle name="Percent 9 2 4 5 3" xfId="50440"/>
    <cellStyle name="Percent 9 2 4 5 3 2" xfId="50441"/>
    <cellStyle name="Percent 9 2 4 5 3 3" xfId="50442"/>
    <cellStyle name="Percent 9 2 4 5 3 4" xfId="50443"/>
    <cellStyle name="Percent 9 2 4 5 4" xfId="50444"/>
    <cellStyle name="Percent 9 2 4 5 5" xfId="50445"/>
    <cellStyle name="Percent 9 2 4 5 6" xfId="50446"/>
    <cellStyle name="Percent 9 2 4 6" xfId="50447"/>
    <cellStyle name="Percent 9 2 4 6 2" xfId="50448"/>
    <cellStyle name="Percent 9 2 4 6 3" xfId="50449"/>
    <cellStyle name="Percent 9 2 4 6 4" xfId="50450"/>
    <cellStyle name="Percent 9 2 4 7" xfId="50451"/>
    <cellStyle name="Percent 9 2 4 7 2" xfId="50452"/>
    <cellStyle name="Percent 9 2 4 7 3" xfId="50453"/>
    <cellStyle name="Percent 9 2 4 7 4" xfId="50454"/>
    <cellStyle name="Percent 9 2 4 8" xfId="50455"/>
    <cellStyle name="Percent 9 2 4 9" xfId="50456"/>
    <cellStyle name="Percent 9 2 5" xfId="50457"/>
    <cellStyle name="Percent 9 2 5 2" xfId="50458"/>
    <cellStyle name="Percent 9 2 5 2 2" xfId="50459"/>
    <cellStyle name="Percent 9 2 5 2 2 2" xfId="50460"/>
    <cellStyle name="Percent 9 2 5 2 2 3" xfId="50461"/>
    <cellStyle name="Percent 9 2 5 2 2 4" xfId="50462"/>
    <cellStyle name="Percent 9 2 5 2 3" xfId="50463"/>
    <cellStyle name="Percent 9 2 5 2 3 2" xfId="50464"/>
    <cellStyle name="Percent 9 2 5 2 3 3" xfId="50465"/>
    <cellStyle name="Percent 9 2 5 2 3 4" xfId="50466"/>
    <cellStyle name="Percent 9 2 5 2 4" xfId="50467"/>
    <cellStyle name="Percent 9 2 5 2 5" xfId="50468"/>
    <cellStyle name="Percent 9 2 5 2 6" xfId="50469"/>
    <cellStyle name="Percent 9 2 5 3" xfId="50470"/>
    <cellStyle name="Percent 9 2 5 3 2" xfId="50471"/>
    <cellStyle name="Percent 9 2 5 3 2 2" xfId="50472"/>
    <cellStyle name="Percent 9 2 5 3 2 3" xfId="50473"/>
    <cellStyle name="Percent 9 2 5 3 2 4" xfId="50474"/>
    <cellStyle name="Percent 9 2 5 3 3" xfId="50475"/>
    <cellStyle name="Percent 9 2 5 3 3 2" xfId="50476"/>
    <cellStyle name="Percent 9 2 5 3 3 3" xfId="50477"/>
    <cellStyle name="Percent 9 2 5 3 3 4" xfId="50478"/>
    <cellStyle name="Percent 9 2 5 3 4" xfId="50479"/>
    <cellStyle name="Percent 9 2 5 3 5" xfId="50480"/>
    <cellStyle name="Percent 9 2 5 3 6" xfId="50481"/>
    <cellStyle name="Percent 9 2 5 4" xfId="50482"/>
    <cellStyle name="Percent 9 2 5 4 2" xfId="50483"/>
    <cellStyle name="Percent 9 2 5 4 3" xfId="50484"/>
    <cellStyle name="Percent 9 2 5 4 4" xfId="50485"/>
    <cellStyle name="Percent 9 2 5 5" xfId="50486"/>
    <cellStyle name="Percent 9 2 5 5 2" xfId="50487"/>
    <cellStyle name="Percent 9 2 5 5 3" xfId="50488"/>
    <cellStyle name="Percent 9 2 5 5 4" xfId="50489"/>
    <cellStyle name="Percent 9 2 5 6" xfId="50490"/>
    <cellStyle name="Percent 9 2 5 7" xfId="50491"/>
    <cellStyle name="Percent 9 2 5 8" xfId="50492"/>
    <cellStyle name="Percent 9 2 6" xfId="50493"/>
    <cellStyle name="Percent 9 2 6 2" xfId="50494"/>
    <cellStyle name="Percent 9 2 6 2 2" xfId="50495"/>
    <cellStyle name="Percent 9 2 6 2 2 2" xfId="50496"/>
    <cellStyle name="Percent 9 2 6 2 2 3" xfId="50497"/>
    <cellStyle name="Percent 9 2 6 2 2 4" xfId="50498"/>
    <cellStyle name="Percent 9 2 6 2 3" xfId="50499"/>
    <cellStyle name="Percent 9 2 6 2 3 2" xfId="50500"/>
    <cellStyle name="Percent 9 2 6 2 3 3" xfId="50501"/>
    <cellStyle name="Percent 9 2 6 2 3 4" xfId="50502"/>
    <cellStyle name="Percent 9 2 6 2 4" xfId="50503"/>
    <cellStyle name="Percent 9 2 6 2 5" xfId="50504"/>
    <cellStyle name="Percent 9 2 6 2 6" xfId="50505"/>
    <cellStyle name="Percent 9 2 6 3" xfId="50506"/>
    <cellStyle name="Percent 9 2 6 3 2" xfId="50507"/>
    <cellStyle name="Percent 9 2 6 3 2 2" xfId="50508"/>
    <cellStyle name="Percent 9 2 6 3 2 3" xfId="50509"/>
    <cellStyle name="Percent 9 2 6 3 2 4" xfId="50510"/>
    <cellStyle name="Percent 9 2 6 3 3" xfId="50511"/>
    <cellStyle name="Percent 9 2 6 3 3 2" xfId="50512"/>
    <cellStyle name="Percent 9 2 6 3 3 3" xfId="50513"/>
    <cellStyle name="Percent 9 2 6 3 3 4" xfId="50514"/>
    <cellStyle name="Percent 9 2 6 3 4" xfId="50515"/>
    <cellStyle name="Percent 9 2 6 3 5" xfId="50516"/>
    <cellStyle name="Percent 9 2 6 3 6" xfId="50517"/>
    <cellStyle name="Percent 9 2 6 4" xfId="50518"/>
    <cellStyle name="Percent 9 2 6 4 2" xfId="50519"/>
    <cellStyle name="Percent 9 2 6 4 3" xfId="50520"/>
    <cellStyle name="Percent 9 2 6 4 4" xfId="50521"/>
    <cellStyle name="Percent 9 2 6 5" xfId="50522"/>
    <cellStyle name="Percent 9 2 6 5 2" xfId="50523"/>
    <cellStyle name="Percent 9 2 6 5 3" xfId="50524"/>
    <cellStyle name="Percent 9 2 6 5 4" xfId="50525"/>
    <cellStyle name="Percent 9 2 6 6" xfId="50526"/>
    <cellStyle name="Percent 9 2 6 7" xfId="50527"/>
    <cellStyle name="Percent 9 2 6 8" xfId="50528"/>
    <cellStyle name="Percent 9 2 7" xfId="50529"/>
    <cellStyle name="Percent 9 2 7 2" xfId="50530"/>
    <cellStyle name="Percent 9 2 7 2 2" xfId="50531"/>
    <cellStyle name="Percent 9 2 7 2 2 2" xfId="50532"/>
    <cellStyle name="Percent 9 2 7 2 2 3" xfId="50533"/>
    <cellStyle name="Percent 9 2 7 2 2 4" xfId="50534"/>
    <cellStyle name="Percent 9 2 7 2 3" xfId="50535"/>
    <cellStyle name="Percent 9 2 7 2 3 2" xfId="50536"/>
    <cellStyle name="Percent 9 2 7 2 3 3" xfId="50537"/>
    <cellStyle name="Percent 9 2 7 2 3 4" xfId="50538"/>
    <cellStyle name="Percent 9 2 7 2 4" xfId="50539"/>
    <cellStyle name="Percent 9 2 7 2 5" xfId="50540"/>
    <cellStyle name="Percent 9 2 7 2 6" xfId="50541"/>
    <cellStyle name="Percent 9 2 7 3" xfId="50542"/>
    <cellStyle name="Percent 9 2 7 3 2" xfId="50543"/>
    <cellStyle name="Percent 9 2 7 3 2 2" xfId="50544"/>
    <cellStyle name="Percent 9 2 7 3 2 3" xfId="50545"/>
    <cellStyle name="Percent 9 2 7 3 2 4" xfId="50546"/>
    <cellStyle name="Percent 9 2 7 3 3" xfId="50547"/>
    <cellStyle name="Percent 9 2 7 3 3 2" xfId="50548"/>
    <cellStyle name="Percent 9 2 7 3 3 3" xfId="50549"/>
    <cellStyle name="Percent 9 2 7 3 3 4" xfId="50550"/>
    <cellStyle name="Percent 9 2 7 3 4" xfId="50551"/>
    <cellStyle name="Percent 9 2 7 3 5" xfId="50552"/>
    <cellStyle name="Percent 9 2 7 3 6" xfId="50553"/>
    <cellStyle name="Percent 9 2 7 4" xfId="50554"/>
    <cellStyle name="Percent 9 2 7 4 2" xfId="50555"/>
    <cellStyle name="Percent 9 2 7 4 3" xfId="50556"/>
    <cellStyle name="Percent 9 2 7 4 4" xfId="50557"/>
    <cellStyle name="Percent 9 2 7 5" xfId="50558"/>
    <cellStyle name="Percent 9 2 7 5 2" xfId="50559"/>
    <cellStyle name="Percent 9 2 7 5 3" xfId="50560"/>
    <cellStyle name="Percent 9 2 7 5 4" xfId="50561"/>
    <cellStyle name="Percent 9 2 7 6" xfId="50562"/>
    <cellStyle name="Percent 9 2 7 7" xfId="50563"/>
    <cellStyle name="Percent 9 2 7 8" xfId="50564"/>
    <cellStyle name="Percent 9 2 8" xfId="50565"/>
    <cellStyle name="Percent 9 2 8 2" xfId="50566"/>
    <cellStyle name="Percent 9 2 8 2 2" xfId="50567"/>
    <cellStyle name="Percent 9 2 8 2 3" xfId="50568"/>
    <cellStyle name="Percent 9 2 8 2 4" xfId="50569"/>
    <cellStyle name="Percent 9 2 8 3" xfId="50570"/>
    <cellStyle name="Percent 9 2 8 3 2" xfId="50571"/>
    <cellStyle name="Percent 9 2 8 3 3" xfId="50572"/>
    <cellStyle name="Percent 9 2 8 3 4" xfId="50573"/>
    <cellStyle name="Percent 9 2 8 4" xfId="50574"/>
    <cellStyle name="Percent 9 2 8 5" xfId="50575"/>
    <cellStyle name="Percent 9 2 8 6" xfId="50576"/>
    <cellStyle name="Percent 9 2 9" xfId="50577"/>
    <cellStyle name="Percent 9 2 9 2" xfId="50578"/>
    <cellStyle name="Percent 9 2 9 2 2" xfId="50579"/>
    <cellStyle name="Percent 9 2 9 2 3" xfId="50580"/>
    <cellStyle name="Percent 9 2 9 2 4" xfId="50581"/>
    <cellStyle name="Percent 9 2 9 3" xfId="50582"/>
    <cellStyle name="Percent 9 2 9 3 2" xfId="50583"/>
    <cellStyle name="Percent 9 2 9 3 3" xfId="50584"/>
    <cellStyle name="Percent 9 2 9 3 4" xfId="50585"/>
    <cellStyle name="Percent 9 2 9 4" xfId="50586"/>
    <cellStyle name="Percent 9 2 9 5" xfId="50587"/>
    <cellStyle name="Percent 9 2 9 6" xfId="50588"/>
    <cellStyle name="Percent 9 3" xfId="50589"/>
    <cellStyle name="Percent 9 3 10" xfId="50590"/>
    <cellStyle name="Percent 9 3 10 2" xfId="50591"/>
    <cellStyle name="Percent 9 3 10 3" xfId="50592"/>
    <cellStyle name="Percent 9 3 10 4" xfId="50593"/>
    <cellStyle name="Percent 9 3 10 5" xfId="50594"/>
    <cellStyle name="Percent 9 3 11" xfId="50595"/>
    <cellStyle name="Percent 9 3 12" xfId="50596"/>
    <cellStyle name="Percent 9 3 13" xfId="50597"/>
    <cellStyle name="Percent 9 3 2" xfId="50598"/>
    <cellStyle name="Percent 9 3 2 10" xfId="50599"/>
    <cellStyle name="Percent 9 3 2 11" xfId="50600"/>
    <cellStyle name="Percent 9 3 2 12" xfId="50601"/>
    <cellStyle name="Percent 9 3 2 2" xfId="50602"/>
    <cellStyle name="Percent 9 3 2 2 10" xfId="50603"/>
    <cellStyle name="Percent 9 3 2 2 2" xfId="50604"/>
    <cellStyle name="Percent 9 3 2 2 2 2" xfId="50605"/>
    <cellStyle name="Percent 9 3 2 2 2 2 2" xfId="50606"/>
    <cellStyle name="Percent 9 3 2 2 2 2 2 2" xfId="50607"/>
    <cellStyle name="Percent 9 3 2 2 2 2 2 3" xfId="50608"/>
    <cellStyle name="Percent 9 3 2 2 2 2 2 4" xfId="50609"/>
    <cellStyle name="Percent 9 3 2 2 2 2 3" xfId="50610"/>
    <cellStyle name="Percent 9 3 2 2 2 2 3 2" xfId="50611"/>
    <cellStyle name="Percent 9 3 2 2 2 2 3 3" xfId="50612"/>
    <cellStyle name="Percent 9 3 2 2 2 2 3 4" xfId="50613"/>
    <cellStyle name="Percent 9 3 2 2 2 2 4" xfId="50614"/>
    <cellStyle name="Percent 9 3 2 2 2 2 5" xfId="50615"/>
    <cellStyle name="Percent 9 3 2 2 2 2 6" xfId="50616"/>
    <cellStyle name="Percent 9 3 2 2 2 3" xfId="50617"/>
    <cellStyle name="Percent 9 3 2 2 2 3 2" xfId="50618"/>
    <cellStyle name="Percent 9 3 2 2 2 3 2 2" xfId="50619"/>
    <cellStyle name="Percent 9 3 2 2 2 3 2 3" xfId="50620"/>
    <cellStyle name="Percent 9 3 2 2 2 3 2 4" xfId="50621"/>
    <cellStyle name="Percent 9 3 2 2 2 3 3" xfId="50622"/>
    <cellStyle name="Percent 9 3 2 2 2 3 3 2" xfId="50623"/>
    <cellStyle name="Percent 9 3 2 2 2 3 3 3" xfId="50624"/>
    <cellStyle name="Percent 9 3 2 2 2 3 3 4" xfId="50625"/>
    <cellStyle name="Percent 9 3 2 2 2 3 4" xfId="50626"/>
    <cellStyle name="Percent 9 3 2 2 2 3 5" xfId="50627"/>
    <cellStyle name="Percent 9 3 2 2 2 3 6" xfId="50628"/>
    <cellStyle name="Percent 9 3 2 2 2 4" xfId="50629"/>
    <cellStyle name="Percent 9 3 2 2 2 4 2" xfId="50630"/>
    <cellStyle name="Percent 9 3 2 2 2 4 3" xfId="50631"/>
    <cellStyle name="Percent 9 3 2 2 2 4 4" xfId="50632"/>
    <cellStyle name="Percent 9 3 2 2 2 5" xfId="50633"/>
    <cellStyle name="Percent 9 3 2 2 2 5 2" xfId="50634"/>
    <cellStyle name="Percent 9 3 2 2 2 5 3" xfId="50635"/>
    <cellStyle name="Percent 9 3 2 2 2 5 4" xfId="50636"/>
    <cellStyle name="Percent 9 3 2 2 2 6" xfId="50637"/>
    <cellStyle name="Percent 9 3 2 2 2 7" xfId="50638"/>
    <cellStyle name="Percent 9 3 2 2 2 8" xfId="50639"/>
    <cellStyle name="Percent 9 3 2 2 3" xfId="50640"/>
    <cellStyle name="Percent 9 3 2 2 3 2" xfId="50641"/>
    <cellStyle name="Percent 9 3 2 2 3 2 2" xfId="50642"/>
    <cellStyle name="Percent 9 3 2 2 3 2 2 2" xfId="50643"/>
    <cellStyle name="Percent 9 3 2 2 3 2 2 3" xfId="50644"/>
    <cellStyle name="Percent 9 3 2 2 3 2 2 4" xfId="50645"/>
    <cellStyle name="Percent 9 3 2 2 3 2 3" xfId="50646"/>
    <cellStyle name="Percent 9 3 2 2 3 2 3 2" xfId="50647"/>
    <cellStyle name="Percent 9 3 2 2 3 2 3 3" xfId="50648"/>
    <cellStyle name="Percent 9 3 2 2 3 2 3 4" xfId="50649"/>
    <cellStyle name="Percent 9 3 2 2 3 2 4" xfId="50650"/>
    <cellStyle name="Percent 9 3 2 2 3 2 5" xfId="50651"/>
    <cellStyle name="Percent 9 3 2 2 3 2 6" xfId="50652"/>
    <cellStyle name="Percent 9 3 2 2 3 3" xfId="50653"/>
    <cellStyle name="Percent 9 3 2 2 3 3 2" xfId="50654"/>
    <cellStyle name="Percent 9 3 2 2 3 3 2 2" xfId="50655"/>
    <cellStyle name="Percent 9 3 2 2 3 3 2 3" xfId="50656"/>
    <cellStyle name="Percent 9 3 2 2 3 3 2 4" xfId="50657"/>
    <cellStyle name="Percent 9 3 2 2 3 3 3" xfId="50658"/>
    <cellStyle name="Percent 9 3 2 2 3 3 3 2" xfId="50659"/>
    <cellStyle name="Percent 9 3 2 2 3 3 3 3" xfId="50660"/>
    <cellStyle name="Percent 9 3 2 2 3 3 3 4" xfId="50661"/>
    <cellStyle name="Percent 9 3 2 2 3 3 4" xfId="50662"/>
    <cellStyle name="Percent 9 3 2 2 3 3 5" xfId="50663"/>
    <cellStyle name="Percent 9 3 2 2 3 3 6" xfId="50664"/>
    <cellStyle name="Percent 9 3 2 2 3 4" xfId="50665"/>
    <cellStyle name="Percent 9 3 2 2 3 4 2" xfId="50666"/>
    <cellStyle name="Percent 9 3 2 2 3 4 3" xfId="50667"/>
    <cellStyle name="Percent 9 3 2 2 3 4 4" xfId="50668"/>
    <cellStyle name="Percent 9 3 2 2 3 5" xfId="50669"/>
    <cellStyle name="Percent 9 3 2 2 3 5 2" xfId="50670"/>
    <cellStyle name="Percent 9 3 2 2 3 5 3" xfId="50671"/>
    <cellStyle name="Percent 9 3 2 2 3 5 4" xfId="50672"/>
    <cellStyle name="Percent 9 3 2 2 3 6" xfId="50673"/>
    <cellStyle name="Percent 9 3 2 2 3 7" xfId="50674"/>
    <cellStyle name="Percent 9 3 2 2 3 8" xfId="50675"/>
    <cellStyle name="Percent 9 3 2 2 4" xfId="50676"/>
    <cellStyle name="Percent 9 3 2 2 4 2" xfId="50677"/>
    <cellStyle name="Percent 9 3 2 2 4 2 2" xfId="50678"/>
    <cellStyle name="Percent 9 3 2 2 4 2 3" xfId="50679"/>
    <cellStyle name="Percent 9 3 2 2 4 2 4" xfId="50680"/>
    <cellStyle name="Percent 9 3 2 2 4 3" xfId="50681"/>
    <cellStyle name="Percent 9 3 2 2 4 3 2" xfId="50682"/>
    <cellStyle name="Percent 9 3 2 2 4 3 3" xfId="50683"/>
    <cellStyle name="Percent 9 3 2 2 4 3 4" xfId="50684"/>
    <cellStyle name="Percent 9 3 2 2 4 4" xfId="50685"/>
    <cellStyle name="Percent 9 3 2 2 4 5" xfId="50686"/>
    <cellStyle name="Percent 9 3 2 2 4 6" xfId="50687"/>
    <cellStyle name="Percent 9 3 2 2 5" xfId="50688"/>
    <cellStyle name="Percent 9 3 2 2 5 2" xfId="50689"/>
    <cellStyle name="Percent 9 3 2 2 5 2 2" xfId="50690"/>
    <cellStyle name="Percent 9 3 2 2 5 2 3" xfId="50691"/>
    <cellStyle name="Percent 9 3 2 2 5 2 4" xfId="50692"/>
    <cellStyle name="Percent 9 3 2 2 5 3" xfId="50693"/>
    <cellStyle name="Percent 9 3 2 2 5 3 2" xfId="50694"/>
    <cellStyle name="Percent 9 3 2 2 5 3 3" xfId="50695"/>
    <cellStyle name="Percent 9 3 2 2 5 3 4" xfId="50696"/>
    <cellStyle name="Percent 9 3 2 2 5 4" xfId="50697"/>
    <cellStyle name="Percent 9 3 2 2 5 5" xfId="50698"/>
    <cellStyle name="Percent 9 3 2 2 5 6" xfId="50699"/>
    <cellStyle name="Percent 9 3 2 2 6" xfId="50700"/>
    <cellStyle name="Percent 9 3 2 2 6 2" xfId="50701"/>
    <cellStyle name="Percent 9 3 2 2 6 3" xfId="50702"/>
    <cellStyle name="Percent 9 3 2 2 6 4" xfId="50703"/>
    <cellStyle name="Percent 9 3 2 2 7" xfId="50704"/>
    <cellStyle name="Percent 9 3 2 2 7 2" xfId="50705"/>
    <cellStyle name="Percent 9 3 2 2 7 3" xfId="50706"/>
    <cellStyle name="Percent 9 3 2 2 7 4" xfId="50707"/>
    <cellStyle name="Percent 9 3 2 2 7 5" xfId="50708"/>
    <cellStyle name="Percent 9 3 2 2 8" xfId="50709"/>
    <cellStyle name="Percent 9 3 2 2 9" xfId="50710"/>
    <cellStyle name="Percent 9 3 2 3" xfId="50711"/>
    <cellStyle name="Percent 9 3 2 3 2" xfId="50712"/>
    <cellStyle name="Percent 9 3 2 3 2 2" xfId="50713"/>
    <cellStyle name="Percent 9 3 2 3 2 2 2" xfId="50714"/>
    <cellStyle name="Percent 9 3 2 3 2 2 3" xfId="50715"/>
    <cellStyle name="Percent 9 3 2 3 2 2 4" xfId="50716"/>
    <cellStyle name="Percent 9 3 2 3 2 3" xfId="50717"/>
    <cellStyle name="Percent 9 3 2 3 2 3 2" xfId="50718"/>
    <cellStyle name="Percent 9 3 2 3 2 3 3" xfId="50719"/>
    <cellStyle name="Percent 9 3 2 3 2 3 4" xfId="50720"/>
    <cellStyle name="Percent 9 3 2 3 2 4" xfId="50721"/>
    <cellStyle name="Percent 9 3 2 3 2 5" xfId="50722"/>
    <cellStyle name="Percent 9 3 2 3 2 6" xfId="50723"/>
    <cellStyle name="Percent 9 3 2 3 3" xfId="50724"/>
    <cellStyle name="Percent 9 3 2 3 3 2" xfId="50725"/>
    <cellStyle name="Percent 9 3 2 3 3 2 2" xfId="50726"/>
    <cellStyle name="Percent 9 3 2 3 3 2 3" xfId="50727"/>
    <cellStyle name="Percent 9 3 2 3 3 2 4" xfId="50728"/>
    <cellStyle name="Percent 9 3 2 3 3 3" xfId="50729"/>
    <cellStyle name="Percent 9 3 2 3 3 3 2" xfId="50730"/>
    <cellStyle name="Percent 9 3 2 3 3 3 3" xfId="50731"/>
    <cellStyle name="Percent 9 3 2 3 3 3 4" xfId="50732"/>
    <cellStyle name="Percent 9 3 2 3 3 4" xfId="50733"/>
    <cellStyle name="Percent 9 3 2 3 3 5" xfId="50734"/>
    <cellStyle name="Percent 9 3 2 3 3 6" xfId="50735"/>
    <cellStyle name="Percent 9 3 2 3 4" xfId="50736"/>
    <cellStyle name="Percent 9 3 2 3 4 2" xfId="50737"/>
    <cellStyle name="Percent 9 3 2 3 4 3" xfId="50738"/>
    <cellStyle name="Percent 9 3 2 3 4 4" xfId="50739"/>
    <cellStyle name="Percent 9 3 2 3 5" xfId="50740"/>
    <cellStyle name="Percent 9 3 2 3 5 2" xfId="50741"/>
    <cellStyle name="Percent 9 3 2 3 5 3" xfId="50742"/>
    <cellStyle name="Percent 9 3 2 3 5 4" xfId="50743"/>
    <cellStyle name="Percent 9 3 2 3 6" xfId="50744"/>
    <cellStyle name="Percent 9 3 2 3 7" xfId="50745"/>
    <cellStyle name="Percent 9 3 2 3 8" xfId="50746"/>
    <cellStyle name="Percent 9 3 2 4" xfId="50747"/>
    <cellStyle name="Percent 9 3 2 4 2" xfId="50748"/>
    <cellStyle name="Percent 9 3 2 4 2 2" xfId="50749"/>
    <cellStyle name="Percent 9 3 2 4 2 2 2" xfId="50750"/>
    <cellStyle name="Percent 9 3 2 4 2 2 3" xfId="50751"/>
    <cellStyle name="Percent 9 3 2 4 2 2 4" xfId="50752"/>
    <cellStyle name="Percent 9 3 2 4 2 3" xfId="50753"/>
    <cellStyle name="Percent 9 3 2 4 2 3 2" xfId="50754"/>
    <cellStyle name="Percent 9 3 2 4 2 3 3" xfId="50755"/>
    <cellStyle name="Percent 9 3 2 4 2 3 4" xfId="50756"/>
    <cellStyle name="Percent 9 3 2 4 2 4" xfId="50757"/>
    <cellStyle name="Percent 9 3 2 4 2 5" xfId="50758"/>
    <cellStyle name="Percent 9 3 2 4 2 6" xfId="50759"/>
    <cellStyle name="Percent 9 3 2 4 3" xfId="50760"/>
    <cellStyle name="Percent 9 3 2 4 3 2" xfId="50761"/>
    <cellStyle name="Percent 9 3 2 4 3 2 2" xfId="50762"/>
    <cellStyle name="Percent 9 3 2 4 3 2 3" xfId="50763"/>
    <cellStyle name="Percent 9 3 2 4 3 2 4" xfId="50764"/>
    <cellStyle name="Percent 9 3 2 4 3 3" xfId="50765"/>
    <cellStyle name="Percent 9 3 2 4 3 3 2" xfId="50766"/>
    <cellStyle name="Percent 9 3 2 4 3 3 3" xfId="50767"/>
    <cellStyle name="Percent 9 3 2 4 3 3 4" xfId="50768"/>
    <cellStyle name="Percent 9 3 2 4 3 4" xfId="50769"/>
    <cellStyle name="Percent 9 3 2 4 3 5" xfId="50770"/>
    <cellStyle name="Percent 9 3 2 4 3 6" xfId="50771"/>
    <cellStyle name="Percent 9 3 2 4 4" xfId="50772"/>
    <cellStyle name="Percent 9 3 2 4 4 2" xfId="50773"/>
    <cellStyle name="Percent 9 3 2 4 4 3" xfId="50774"/>
    <cellStyle name="Percent 9 3 2 4 4 4" xfId="50775"/>
    <cellStyle name="Percent 9 3 2 4 5" xfId="50776"/>
    <cellStyle name="Percent 9 3 2 4 5 2" xfId="50777"/>
    <cellStyle name="Percent 9 3 2 4 5 3" xfId="50778"/>
    <cellStyle name="Percent 9 3 2 4 5 4" xfId="50779"/>
    <cellStyle name="Percent 9 3 2 4 6" xfId="50780"/>
    <cellStyle name="Percent 9 3 2 4 7" xfId="50781"/>
    <cellStyle name="Percent 9 3 2 4 8" xfId="50782"/>
    <cellStyle name="Percent 9 3 2 5" xfId="50783"/>
    <cellStyle name="Percent 9 3 2 5 2" xfId="50784"/>
    <cellStyle name="Percent 9 3 2 5 2 2" xfId="50785"/>
    <cellStyle name="Percent 9 3 2 5 2 2 2" xfId="50786"/>
    <cellStyle name="Percent 9 3 2 5 2 2 3" xfId="50787"/>
    <cellStyle name="Percent 9 3 2 5 2 2 4" xfId="50788"/>
    <cellStyle name="Percent 9 3 2 5 2 3" xfId="50789"/>
    <cellStyle name="Percent 9 3 2 5 2 3 2" xfId="50790"/>
    <cellStyle name="Percent 9 3 2 5 2 3 3" xfId="50791"/>
    <cellStyle name="Percent 9 3 2 5 2 3 4" xfId="50792"/>
    <cellStyle name="Percent 9 3 2 5 2 4" xfId="50793"/>
    <cellStyle name="Percent 9 3 2 5 2 5" xfId="50794"/>
    <cellStyle name="Percent 9 3 2 5 2 6" xfId="50795"/>
    <cellStyle name="Percent 9 3 2 5 3" xfId="50796"/>
    <cellStyle name="Percent 9 3 2 5 3 2" xfId="50797"/>
    <cellStyle name="Percent 9 3 2 5 3 2 2" xfId="50798"/>
    <cellStyle name="Percent 9 3 2 5 3 2 3" xfId="50799"/>
    <cellStyle name="Percent 9 3 2 5 3 2 4" xfId="50800"/>
    <cellStyle name="Percent 9 3 2 5 3 3" xfId="50801"/>
    <cellStyle name="Percent 9 3 2 5 3 3 2" xfId="50802"/>
    <cellStyle name="Percent 9 3 2 5 3 3 3" xfId="50803"/>
    <cellStyle name="Percent 9 3 2 5 3 3 4" xfId="50804"/>
    <cellStyle name="Percent 9 3 2 5 3 4" xfId="50805"/>
    <cellStyle name="Percent 9 3 2 5 3 5" xfId="50806"/>
    <cellStyle name="Percent 9 3 2 5 3 6" xfId="50807"/>
    <cellStyle name="Percent 9 3 2 5 4" xfId="50808"/>
    <cellStyle name="Percent 9 3 2 5 4 2" xfId="50809"/>
    <cellStyle name="Percent 9 3 2 5 4 3" xfId="50810"/>
    <cellStyle name="Percent 9 3 2 5 4 4" xfId="50811"/>
    <cellStyle name="Percent 9 3 2 5 5" xfId="50812"/>
    <cellStyle name="Percent 9 3 2 5 5 2" xfId="50813"/>
    <cellStyle name="Percent 9 3 2 5 5 3" xfId="50814"/>
    <cellStyle name="Percent 9 3 2 5 5 4" xfId="50815"/>
    <cellStyle name="Percent 9 3 2 5 6" xfId="50816"/>
    <cellStyle name="Percent 9 3 2 5 7" xfId="50817"/>
    <cellStyle name="Percent 9 3 2 5 8" xfId="50818"/>
    <cellStyle name="Percent 9 3 2 6" xfId="50819"/>
    <cellStyle name="Percent 9 3 2 6 2" xfId="50820"/>
    <cellStyle name="Percent 9 3 2 6 2 2" xfId="50821"/>
    <cellStyle name="Percent 9 3 2 6 2 3" xfId="50822"/>
    <cellStyle name="Percent 9 3 2 6 2 4" xfId="50823"/>
    <cellStyle name="Percent 9 3 2 6 3" xfId="50824"/>
    <cellStyle name="Percent 9 3 2 6 3 2" xfId="50825"/>
    <cellStyle name="Percent 9 3 2 6 3 3" xfId="50826"/>
    <cellStyle name="Percent 9 3 2 6 3 4" xfId="50827"/>
    <cellStyle name="Percent 9 3 2 6 4" xfId="50828"/>
    <cellStyle name="Percent 9 3 2 6 5" xfId="50829"/>
    <cellStyle name="Percent 9 3 2 6 6" xfId="50830"/>
    <cellStyle name="Percent 9 3 2 7" xfId="50831"/>
    <cellStyle name="Percent 9 3 2 7 2" xfId="50832"/>
    <cellStyle name="Percent 9 3 2 7 2 2" xfId="50833"/>
    <cellStyle name="Percent 9 3 2 7 2 3" xfId="50834"/>
    <cellStyle name="Percent 9 3 2 7 2 4" xfId="50835"/>
    <cellStyle name="Percent 9 3 2 7 3" xfId="50836"/>
    <cellStyle name="Percent 9 3 2 7 3 2" xfId="50837"/>
    <cellStyle name="Percent 9 3 2 7 3 3" xfId="50838"/>
    <cellStyle name="Percent 9 3 2 7 3 4" xfId="50839"/>
    <cellStyle name="Percent 9 3 2 7 4" xfId="50840"/>
    <cellStyle name="Percent 9 3 2 7 5" xfId="50841"/>
    <cellStyle name="Percent 9 3 2 7 6" xfId="50842"/>
    <cellStyle name="Percent 9 3 2 8" xfId="50843"/>
    <cellStyle name="Percent 9 3 2 8 2" xfId="50844"/>
    <cellStyle name="Percent 9 3 2 8 3" xfId="50845"/>
    <cellStyle name="Percent 9 3 2 8 4" xfId="50846"/>
    <cellStyle name="Percent 9 3 2 9" xfId="50847"/>
    <cellStyle name="Percent 9 3 2 9 2" xfId="50848"/>
    <cellStyle name="Percent 9 3 2 9 3" xfId="50849"/>
    <cellStyle name="Percent 9 3 2 9 4" xfId="50850"/>
    <cellStyle name="Percent 9 3 2 9 5" xfId="50851"/>
    <cellStyle name="Percent 9 3 3" xfId="50852"/>
    <cellStyle name="Percent 9 3 3 10" xfId="50853"/>
    <cellStyle name="Percent 9 3 3 2" xfId="50854"/>
    <cellStyle name="Percent 9 3 3 2 2" xfId="50855"/>
    <cellStyle name="Percent 9 3 3 2 2 2" xfId="50856"/>
    <cellStyle name="Percent 9 3 3 2 2 2 2" xfId="50857"/>
    <cellStyle name="Percent 9 3 3 2 2 2 3" xfId="50858"/>
    <cellStyle name="Percent 9 3 3 2 2 2 4" xfId="50859"/>
    <cellStyle name="Percent 9 3 3 2 2 3" xfId="50860"/>
    <cellStyle name="Percent 9 3 3 2 2 3 2" xfId="50861"/>
    <cellStyle name="Percent 9 3 3 2 2 3 3" xfId="50862"/>
    <cellStyle name="Percent 9 3 3 2 2 3 4" xfId="50863"/>
    <cellStyle name="Percent 9 3 3 2 2 4" xfId="50864"/>
    <cellStyle name="Percent 9 3 3 2 2 5" xfId="50865"/>
    <cellStyle name="Percent 9 3 3 2 2 6" xfId="50866"/>
    <cellStyle name="Percent 9 3 3 2 3" xfId="50867"/>
    <cellStyle name="Percent 9 3 3 2 3 2" xfId="50868"/>
    <cellStyle name="Percent 9 3 3 2 3 2 2" xfId="50869"/>
    <cellStyle name="Percent 9 3 3 2 3 2 3" xfId="50870"/>
    <cellStyle name="Percent 9 3 3 2 3 2 4" xfId="50871"/>
    <cellStyle name="Percent 9 3 3 2 3 3" xfId="50872"/>
    <cellStyle name="Percent 9 3 3 2 3 3 2" xfId="50873"/>
    <cellStyle name="Percent 9 3 3 2 3 3 3" xfId="50874"/>
    <cellStyle name="Percent 9 3 3 2 3 3 4" xfId="50875"/>
    <cellStyle name="Percent 9 3 3 2 3 4" xfId="50876"/>
    <cellStyle name="Percent 9 3 3 2 3 5" xfId="50877"/>
    <cellStyle name="Percent 9 3 3 2 3 6" xfId="50878"/>
    <cellStyle name="Percent 9 3 3 2 4" xfId="50879"/>
    <cellStyle name="Percent 9 3 3 2 4 2" xfId="50880"/>
    <cellStyle name="Percent 9 3 3 2 4 3" xfId="50881"/>
    <cellStyle name="Percent 9 3 3 2 4 4" xfId="50882"/>
    <cellStyle name="Percent 9 3 3 2 5" xfId="50883"/>
    <cellStyle name="Percent 9 3 3 2 5 2" xfId="50884"/>
    <cellStyle name="Percent 9 3 3 2 5 3" xfId="50885"/>
    <cellStyle name="Percent 9 3 3 2 5 4" xfId="50886"/>
    <cellStyle name="Percent 9 3 3 2 5 5" xfId="50887"/>
    <cellStyle name="Percent 9 3 3 2 6" xfId="50888"/>
    <cellStyle name="Percent 9 3 3 2 7" xfId="50889"/>
    <cellStyle name="Percent 9 3 3 2 8" xfId="50890"/>
    <cellStyle name="Percent 9 3 3 3" xfId="50891"/>
    <cellStyle name="Percent 9 3 3 3 2" xfId="50892"/>
    <cellStyle name="Percent 9 3 3 3 2 2" xfId="50893"/>
    <cellStyle name="Percent 9 3 3 3 2 2 2" xfId="50894"/>
    <cellStyle name="Percent 9 3 3 3 2 2 3" xfId="50895"/>
    <cellStyle name="Percent 9 3 3 3 2 2 4" xfId="50896"/>
    <cellStyle name="Percent 9 3 3 3 2 3" xfId="50897"/>
    <cellStyle name="Percent 9 3 3 3 2 3 2" xfId="50898"/>
    <cellStyle name="Percent 9 3 3 3 2 3 3" xfId="50899"/>
    <cellStyle name="Percent 9 3 3 3 2 3 4" xfId="50900"/>
    <cellStyle name="Percent 9 3 3 3 2 4" xfId="50901"/>
    <cellStyle name="Percent 9 3 3 3 2 5" xfId="50902"/>
    <cellStyle name="Percent 9 3 3 3 2 6" xfId="50903"/>
    <cellStyle name="Percent 9 3 3 3 3" xfId="50904"/>
    <cellStyle name="Percent 9 3 3 3 3 2" xfId="50905"/>
    <cellStyle name="Percent 9 3 3 3 3 2 2" xfId="50906"/>
    <cellStyle name="Percent 9 3 3 3 3 2 3" xfId="50907"/>
    <cellStyle name="Percent 9 3 3 3 3 2 4" xfId="50908"/>
    <cellStyle name="Percent 9 3 3 3 3 3" xfId="50909"/>
    <cellStyle name="Percent 9 3 3 3 3 3 2" xfId="50910"/>
    <cellStyle name="Percent 9 3 3 3 3 3 3" xfId="50911"/>
    <cellStyle name="Percent 9 3 3 3 3 3 4" xfId="50912"/>
    <cellStyle name="Percent 9 3 3 3 3 4" xfId="50913"/>
    <cellStyle name="Percent 9 3 3 3 3 5" xfId="50914"/>
    <cellStyle name="Percent 9 3 3 3 3 6" xfId="50915"/>
    <cellStyle name="Percent 9 3 3 3 4" xfId="50916"/>
    <cellStyle name="Percent 9 3 3 3 4 2" xfId="50917"/>
    <cellStyle name="Percent 9 3 3 3 4 3" xfId="50918"/>
    <cellStyle name="Percent 9 3 3 3 4 4" xfId="50919"/>
    <cellStyle name="Percent 9 3 3 3 5" xfId="50920"/>
    <cellStyle name="Percent 9 3 3 3 5 2" xfId="50921"/>
    <cellStyle name="Percent 9 3 3 3 5 3" xfId="50922"/>
    <cellStyle name="Percent 9 3 3 3 5 4" xfId="50923"/>
    <cellStyle name="Percent 9 3 3 3 6" xfId="50924"/>
    <cellStyle name="Percent 9 3 3 3 7" xfId="50925"/>
    <cellStyle name="Percent 9 3 3 3 8" xfId="50926"/>
    <cellStyle name="Percent 9 3 3 4" xfId="50927"/>
    <cellStyle name="Percent 9 3 3 4 2" xfId="50928"/>
    <cellStyle name="Percent 9 3 3 4 2 2" xfId="50929"/>
    <cellStyle name="Percent 9 3 3 4 2 3" xfId="50930"/>
    <cellStyle name="Percent 9 3 3 4 2 4" xfId="50931"/>
    <cellStyle name="Percent 9 3 3 4 3" xfId="50932"/>
    <cellStyle name="Percent 9 3 3 4 3 2" xfId="50933"/>
    <cellStyle name="Percent 9 3 3 4 3 3" xfId="50934"/>
    <cellStyle name="Percent 9 3 3 4 3 4" xfId="50935"/>
    <cellStyle name="Percent 9 3 3 4 4" xfId="50936"/>
    <cellStyle name="Percent 9 3 3 4 5" xfId="50937"/>
    <cellStyle name="Percent 9 3 3 4 6" xfId="50938"/>
    <cellStyle name="Percent 9 3 3 5" xfId="50939"/>
    <cellStyle name="Percent 9 3 3 5 2" xfId="50940"/>
    <cellStyle name="Percent 9 3 3 5 2 2" xfId="50941"/>
    <cellStyle name="Percent 9 3 3 5 2 3" xfId="50942"/>
    <cellStyle name="Percent 9 3 3 5 2 4" xfId="50943"/>
    <cellStyle name="Percent 9 3 3 5 3" xfId="50944"/>
    <cellStyle name="Percent 9 3 3 5 3 2" xfId="50945"/>
    <cellStyle name="Percent 9 3 3 5 3 3" xfId="50946"/>
    <cellStyle name="Percent 9 3 3 5 3 4" xfId="50947"/>
    <cellStyle name="Percent 9 3 3 5 4" xfId="50948"/>
    <cellStyle name="Percent 9 3 3 5 5" xfId="50949"/>
    <cellStyle name="Percent 9 3 3 5 6" xfId="50950"/>
    <cellStyle name="Percent 9 3 3 6" xfId="50951"/>
    <cellStyle name="Percent 9 3 3 6 2" xfId="50952"/>
    <cellStyle name="Percent 9 3 3 6 3" xfId="50953"/>
    <cellStyle name="Percent 9 3 3 6 4" xfId="50954"/>
    <cellStyle name="Percent 9 3 3 7" xfId="50955"/>
    <cellStyle name="Percent 9 3 3 7 2" xfId="50956"/>
    <cellStyle name="Percent 9 3 3 7 3" xfId="50957"/>
    <cellStyle name="Percent 9 3 3 7 4" xfId="50958"/>
    <cellStyle name="Percent 9 3 3 7 5" xfId="50959"/>
    <cellStyle name="Percent 9 3 3 8" xfId="50960"/>
    <cellStyle name="Percent 9 3 3 9" xfId="50961"/>
    <cellStyle name="Percent 9 3 4" xfId="50962"/>
    <cellStyle name="Percent 9 3 4 2" xfId="50963"/>
    <cellStyle name="Percent 9 3 4 2 2" xfId="50964"/>
    <cellStyle name="Percent 9 3 4 2 2 2" xfId="50965"/>
    <cellStyle name="Percent 9 3 4 2 2 3" xfId="50966"/>
    <cellStyle name="Percent 9 3 4 2 2 4" xfId="50967"/>
    <cellStyle name="Percent 9 3 4 2 3" xfId="50968"/>
    <cellStyle name="Percent 9 3 4 2 3 2" xfId="50969"/>
    <cellStyle name="Percent 9 3 4 2 3 3" xfId="50970"/>
    <cellStyle name="Percent 9 3 4 2 3 4" xfId="50971"/>
    <cellStyle name="Percent 9 3 4 2 4" xfId="50972"/>
    <cellStyle name="Percent 9 3 4 2 5" xfId="50973"/>
    <cellStyle name="Percent 9 3 4 2 6" xfId="50974"/>
    <cellStyle name="Percent 9 3 4 3" xfId="50975"/>
    <cellStyle name="Percent 9 3 4 3 2" xfId="50976"/>
    <cellStyle name="Percent 9 3 4 3 2 2" xfId="50977"/>
    <cellStyle name="Percent 9 3 4 3 2 3" xfId="50978"/>
    <cellStyle name="Percent 9 3 4 3 2 4" xfId="50979"/>
    <cellStyle name="Percent 9 3 4 3 3" xfId="50980"/>
    <cellStyle name="Percent 9 3 4 3 3 2" xfId="50981"/>
    <cellStyle name="Percent 9 3 4 3 3 3" xfId="50982"/>
    <cellStyle name="Percent 9 3 4 3 3 4" xfId="50983"/>
    <cellStyle name="Percent 9 3 4 3 4" xfId="50984"/>
    <cellStyle name="Percent 9 3 4 3 5" xfId="50985"/>
    <cellStyle name="Percent 9 3 4 3 6" xfId="50986"/>
    <cellStyle name="Percent 9 3 4 4" xfId="50987"/>
    <cellStyle name="Percent 9 3 4 4 2" xfId="50988"/>
    <cellStyle name="Percent 9 3 4 4 3" xfId="50989"/>
    <cellStyle name="Percent 9 3 4 4 4" xfId="50990"/>
    <cellStyle name="Percent 9 3 4 5" xfId="50991"/>
    <cellStyle name="Percent 9 3 4 5 2" xfId="50992"/>
    <cellStyle name="Percent 9 3 4 5 3" xfId="50993"/>
    <cellStyle name="Percent 9 3 4 5 4" xfId="50994"/>
    <cellStyle name="Percent 9 3 4 5 5" xfId="50995"/>
    <cellStyle name="Percent 9 3 4 6" xfId="50996"/>
    <cellStyle name="Percent 9 3 4 7" xfId="50997"/>
    <cellStyle name="Percent 9 3 4 8" xfId="50998"/>
    <cellStyle name="Percent 9 3 5" xfId="50999"/>
    <cellStyle name="Percent 9 3 5 2" xfId="51000"/>
    <cellStyle name="Percent 9 3 5 2 2" xfId="51001"/>
    <cellStyle name="Percent 9 3 5 2 2 2" xfId="51002"/>
    <cellStyle name="Percent 9 3 5 2 2 3" xfId="51003"/>
    <cellStyle name="Percent 9 3 5 2 2 4" xfId="51004"/>
    <cellStyle name="Percent 9 3 5 2 3" xfId="51005"/>
    <cellStyle name="Percent 9 3 5 2 3 2" xfId="51006"/>
    <cellStyle name="Percent 9 3 5 2 3 3" xfId="51007"/>
    <cellStyle name="Percent 9 3 5 2 3 4" xfId="51008"/>
    <cellStyle name="Percent 9 3 5 2 4" xfId="51009"/>
    <cellStyle name="Percent 9 3 5 2 5" xfId="51010"/>
    <cellStyle name="Percent 9 3 5 2 6" xfId="51011"/>
    <cellStyle name="Percent 9 3 5 3" xfId="51012"/>
    <cellStyle name="Percent 9 3 5 3 2" xfId="51013"/>
    <cellStyle name="Percent 9 3 5 3 2 2" xfId="51014"/>
    <cellStyle name="Percent 9 3 5 3 2 3" xfId="51015"/>
    <cellStyle name="Percent 9 3 5 3 2 4" xfId="51016"/>
    <cellStyle name="Percent 9 3 5 3 3" xfId="51017"/>
    <cellStyle name="Percent 9 3 5 3 3 2" xfId="51018"/>
    <cellStyle name="Percent 9 3 5 3 3 3" xfId="51019"/>
    <cellStyle name="Percent 9 3 5 3 3 4" xfId="51020"/>
    <cellStyle name="Percent 9 3 5 3 4" xfId="51021"/>
    <cellStyle name="Percent 9 3 5 3 5" xfId="51022"/>
    <cellStyle name="Percent 9 3 5 3 6" xfId="51023"/>
    <cellStyle name="Percent 9 3 5 4" xfId="51024"/>
    <cellStyle name="Percent 9 3 5 4 2" xfId="51025"/>
    <cellStyle name="Percent 9 3 5 4 3" xfId="51026"/>
    <cellStyle name="Percent 9 3 5 4 4" xfId="51027"/>
    <cellStyle name="Percent 9 3 5 5" xfId="51028"/>
    <cellStyle name="Percent 9 3 5 5 2" xfId="51029"/>
    <cellStyle name="Percent 9 3 5 5 3" xfId="51030"/>
    <cellStyle name="Percent 9 3 5 5 4" xfId="51031"/>
    <cellStyle name="Percent 9 3 5 6" xfId="51032"/>
    <cellStyle name="Percent 9 3 5 7" xfId="51033"/>
    <cellStyle name="Percent 9 3 5 8" xfId="51034"/>
    <cellStyle name="Percent 9 3 6" xfId="51035"/>
    <cellStyle name="Percent 9 3 6 2" xfId="51036"/>
    <cellStyle name="Percent 9 3 6 2 2" xfId="51037"/>
    <cellStyle name="Percent 9 3 6 2 2 2" xfId="51038"/>
    <cellStyle name="Percent 9 3 6 2 2 3" xfId="51039"/>
    <cellStyle name="Percent 9 3 6 2 2 4" xfId="51040"/>
    <cellStyle name="Percent 9 3 6 2 3" xfId="51041"/>
    <cellStyle name="Percent 9 3 6 2 3 2" xfId="51042"/>
    <cellStyle name="Percent 9 3 6 2 3 3" xfId="51043"/>
    <cellStyle name="Percent 9 3 6 2 3 4" xfId="51044"/>
    <cellStyle name="Percent 9 3 6 2 4" xfId="51045"/>
    <cellStyle name="Percent 9 3 6 2 5" xfId="51046"/>
    <cellStyle name="Percent 9 3 6 2 6" xfId="51047"/>
    <cellStyle name="Percent 9 3 6 3" xfId="51048"/>
    <cellStyle name="Percent 9 3 6 3 2" xfId="51049"/>
    <cellStyle name="Percent 9 3 6 3 2 2" xfId="51050"/>
    <cellStyle name="Percent 9 3 6 3 2 3" xfId="51051"/>
    <cellStyle name="Percent 9 3 6 3 2 4" xfId="51052"/>
    <cellStyle name="Percent 9 3 6 3 3" xfId="51053"/>
    <cellStyle name="Percent 9 3 6 3 3 2" xfId="51054"/>
    <cellStyle name="Percent 9 3 6 3 3 3" xfId="51055"/>
    <cellStyle name="Percent 9 3 6 3 3 4" xfId="51056"/>
    <cellStyle name="Percent 9 3 6 3 4" xfId="51057"/>
    <cellStyle name="Percent 9 3 6 3 5" xfId="51058"/>
    <cellStyle name="Percent 9 3 6 3 6" xfId="51059"/>
    <cellStyle name="Percent 9 3 6 4" xfId="51060"/>
    <cellStyle name="Percent 9 3 6 4 2" xfId="51061"/>
    <cellStyle name="Percent 9 3 6 4 3" xfId="51062"/>
    <cellStyle name="Percent 9 3 6 4 4" xfId="51063"/>
    <cellStyle name="Percent 9 3 6 5" xfId="51064"/>
    <cellStyle name="Percent 9 3 6 5 2" xfId="51065"/>
    <cellStyle name="Percent 9 3 6 5 3" xfId="51066"/>
    <cellStyle name="Percent 9 3 6 5 4" xfId="51067"/>
    <cellStyle name="Percent 9 3 6 6" xfId="51068"/>
    <cellStyle name="Percent 9 3 6 7" xfId="51069"/>
    <cellStyle name="Percent 9 3 6 8" xfId="51070"/>
    <cellStyle name="Percent 9 3 7" xfId="51071"/>
    <cellStyle name="Percent 9 3 7 2" xfId="51072"/>
    <cellStyle name="Percent 9 3 7 2 2" xfId="51073"/>
    <cellStyle name="Percent 9 3 7 2 3" xfId="51074"/>
    <cellStyle name="Percent 9 3 7 2 4" xfId="51075"/>
    <cellStyle name="Percent 9 3 7 3" xfId="51076"/>
    <cellStyle name="Percent 9 3 7 3 2" xfId="51077"/>
    <cellStyle name="Percent 9 3 7 3 3" xfId="51078"/>
    <cellStyle name="Percent 9 3 7 3 4" xfId="51079"/>
    <cellStyle name="Percent 9 3 7 4" xfId="51080"/>
    <cellStyle name="Percent 9 3 7 5" xfId="51081"/>
    <cellStyle name="Percent 9 3 7 6" xfId="51082"/>
    <cellStyle name="Percent 9 3 8" xfId="51083"/>
    <cellStyle name="Percent 9 3 8 2" xfId="51084"/>
    <cellStyle name="Percent 9 3 8 2 2" xfId="51085"/>
    <cellStyle name="Percent 9 3 8 2 3" xfId="51086"/>
    <cellStyle name="Percent 9 3 8 2 4" xfId="51087"/>
    <cellStyle name="Percent 9 3 8 3" xfId="51088"/>
    <cellStyle name="Percent 9 3 8 3 2" xfId="51089"/>
    <cellStyle name="Percent 9 3 8 3 3" xfId="51090"/>
    <cellStyle name="Percent 9 3 8 3 4" xfId="51091"/>
    <cellStyle name="Percent 9 3 8 4" xfId="51092"/>
    <cellStyle name="Percent 9 3 8 5" xfId="51093"/>
    <cellStyle name="Percent 9 3 8 6" xfId="51094"/>
    <cellStyle name="Percent 9 3 9" xfId="51095"/>
    <cellStyle name="Percent 9 3 9 2" xfId="51096"/>
    <cellStyle name="Percent 9 3 9 3" xfId="51097"/>
    <cellStyle name="Percent 9 3 9 4" xfId="51098"/>
    <cellStyle name="Percent 9 4" xfId="51099"/>
    <cellStyle name="Percent 9 4 10" xfId="51100"/>
    <cellStyle name="Percent 9 4 11" xfId="51101"/>
    <cellStyle name="Percent 9 4 12" xfId="51102"/>
    <cellStyle name="Percent 9 4 2" xfId="51103"/>
    <cellStyle name="Percent 9 4 2 10" xfId="51104"/>
    <cellStyle name="Percent 9 4 2 2" xfId="51105"/>
    <cellStyle name="Percent 9 4 2 2 2" xfId="51106"/>
    <cellStyle name="Percent 9 4 2 2 2 2" xfId="51107"/>
    <cellStyle name="Percent 9 4 2 2 2 2 2" xfId="51108"/>
    <cellStyle name="Percent 9 4 2 2 2 2 3" xfId="51109"/>
    <cellStyle name="Percent 9 4 2 2 2 2 4" xfId="51110"/>
    <cellStyle name="Percent 9 4 2 2 2 3" xfId="51111"/>
    <cellStyle name="Percent 9 4 2 2 2 3 2" xfId="51112"/>
    <cellStyle name="Percent 9 4 2 2 2 3 3" xfId="51113"/>
    <cellStyle name="Percent 9 4 2 2 2 3 4" xfId="51114"/>
    <cellStyle name="Percent 9 4 2 2 2 4" xfId="51115"/>
    <cellStyle name="Percent 9 4 2 2 2 5" xfId="51116"/>
    <cellStyle name="Percent 9 4 2 2 2 6" xfId="51117"/>
    <cellStyle name="Percent 9 4 2 2 3" xfId="51118"/>
    <cellStyle name="Percent 9 4 2 2 3 2" xfId="51119"/>
    <cellStyle name="Percent 9 4 2 2 3 2 2" xfId="51120"/>
    <cellStyle name="Percent 9 4 2 2 3 2 3" xfId="51121"/>
    <cellStyle name="Percent 9 4 2 2 3 2 4" xfId="51122"/>
    <cellStyle name="Percent 9 4 2 2 3 3" xfId="51123"/>
    <cellStyle name="Percent 9 4 2 2 3 3 2" xfId="51124"/>
    <cellStyle name="Percent 9 4 2 2 3 3 3" xfId="51125"/>
    <cellStyle name="Percent 9 4 2 2 3 3 4" xfId="51126"/>
    <cellStyle name="Percent 9 4 2 2 3 4" xfId="51127"/>
    <cellStyle name="Percent 9 4 2 2 3 5" xfId="51128"/>
    <cellStyle name="Percent 9 4 2 2 3 6" xfId="51129"/>
    <cellStyle name="Percent 9 4 2 2 4" xfId="51130"/>
    <cellStyle name="Percent 9 4 2 2 4 2" xfId="51131"/>
    <cellStyle name="Percent 9 4 2 2 4 3" xfId="51132"/>
    <cellStyle name="Percent 9 4 2 2 4 4" xfId="51133"/>
    <cellStyle name="Percent 9 4 2 2 5" xfId="51134"/>
    <cellStyle name="Percent 9 4 2 2 5 2" xfId="51135"/>
    <cellStyle name="Percent 9 4 2 2 5 3" xfId="51136"/>
    <cellStyle name="Percent 9 4 2 2 5 4" xfId="51137"/>
    <cellStyle name="Percent 9 4 2 2 6" xfId="51138"/>
    <cellStyle name="Percent 9 4 2 2 7" xfId="51139"/>
    <cellStyle name="Percent 9 4 2 2 8" xfId="51140"/>
    <cellStyle name="Percent 9 4 2 3" xfId="51141"/>
    <cellStyle name="Percent 9 4 2 3 2" xfId="51142"/>
    <cellStyle name="Percent 9 4 2 3 2 2" xfId="51143"/>
    <cellStyle name="Percent 9 4 2 3 2 2 2" xfId="51144"/>
    <cellStyle name="Percent 9 4 2 3 2 2 3" xfId="51145"/>
    <cellStyle name="Percent 9 4 2 3 2 2 4" xfId="51146"/>
    <cellStyle name="Percent 9 4 2 3 2 3" xfId="51147"/>
    <cellStyle name="Percent 9 4 2 3 2 3 2" xfId="51148"/>
    <cellStyle name="Percent 9 4 2 3 2 3 3" xfId="51149"/>
    <cellStyle name="Percent 9 4 2 3 2 3 4" xfId="51150"/>
    <cellStyle name="Percent 9 4 2 3 2 4" xfId="51151"/>
    <cellStyle name="Percent 9 4 2 3 2 5" xfId="51152"/>
    <cellStyle name="Percent 9 4 2 3 2 6" xfId="51153"/>
    <cellStyle name="Percent 9 4 2 3 3" xfId="51154"/>
    <cellStyle name="Percent 9 4 2 3 3 2" xfId="51155"/>
    <cellStyle name="Percent 9 4 2 3 3 2 2" xfId="51156"/>
    <cellStyle name="Percent 9 4 2 3 3 2 3" xfId="51157"/>
    <cellStyle name="Percent 9 4 2 3 3 2 4" xfId="51158"/>
    <cellStyle name="Percent 9 4 2 3 3 3" xfId="51159"/>
    <cellStyle name="Percent 9 4 2 3 3 3 2" xfId="51160"/>
    <cellStyle name="Percent 9 4 2 3 3 3 3" xfId="51161"/>
    <cellStyle name="Percent 9 4 2 3 3 3 4" xfId="51162"/>
    <cellStyle name="Percent 9 4 2 3 3 4" xfId="51163"/>
    <cellStyle name="Percent 9 4 2 3 3 5" xfId="51164"/>
    <cellStyle name="Percent 9 4 2 3 3 6" xfId="51165"/>
    <cellStyle name="Percent 9 4 2 3 4" xfId="51166"/>
    <cellStyle name="Percent 9 4 2 3 4 2" xfId="51167"/>
    <cellStyle name="Percent 9 4 2 3 4 3" xfId="51168"/>
    <cellStyle name="Percent 9 4 2 3 4 4" xfId="51169"/>
    <cellStyle name="Percent 9 4 2 3 5" xfId="51170"/>
    <cellStyle name="Percent 9 4 2 3 5 2" xfId="51171"/>
    <cellStyle name="Percent 9 4 2 3 5 3" xfId="51172"/>
    <cellStyle name="Percent 9 4 2 3 5 4" xfId="51173"/>
    <cellStyle name="Percent 9 4 2 3 6" xfId="51174"/>
    <cellStyle name="Percent 9 4 2 3 7" xfId="51175"/>
    <cellStyle name="Percent 9 4 2 3 8" xfId="51176"/>
    <cellStyle name="Percent 9 4 2 4" xfId="51177"/>
    <cellStyle name="Percent 9 4 2 4 2" xfId="51178"/>
    <cellStyle name="Percent 9 4 2 4 2 2" xfId="51179"/>
    <cellStyle name="Percent 9 4 2 4 2 3" xfId="51180"/>
    <cellStyle name="Percent 9 4 2 4 2 4" xfId="51181"/>
    <cellStyle name="Percent 9 4 2 4 3" xfId="51182"/>
    <cellStyle name="Percent 9 4 2 4 3 2" xfId="51183"/>
    <cellStyle name="Percent 9 4 2 4 3 3" xfId="51184"/>
    <cellStyle name="Percent 9 4 2 4 3 4" xfId="51185"/>
    <cellStyle name="Percent 9 4 2 4 4" xfId="51186"/>
    <cellStyle name="Percent 9 4 2 4 5" xfId="51187"/>
    <cellStyle name="Percent 9 4 2 4 6" xfId="51188"/>
    <cellStyle name="Percent 9 4 2 5" xfId="51189"/>
    <cellStyle name="Percent 9 4 2 5 2" xfId="51190"/>
    <cellStyle name="Percent 9 4 2 5 2 2" xfId="51191"/>
    <cellStyle name="Percent 9 4 2 5 2 3" xfId="51192"/>
    <cellStyle name="Percent 9 4 2 5 2 4" xfId="51193"/>
    <cellStyle name="Percent 9 4 2 5 3" xfId="51194"/>
    <cellStyle name="Percent 9 4 2 5 3 2" xfId="51195"/>
    <cellStyle name="Percent 9 4 2 5 3 3" xfId="51196"/>
    <cellStyle name="Percent 9 4 2 5 3 4" xfId="51197"/>
    <cellStyle name="Percent 9 4 2 5 4" xfId="51198"/>
    <cellStyle name="Percent 9 4 2 5 5" xfId="51199"/>
    <cellStyle name="Percent 9 4 2 5 6" xfId="51200"/>
    <cellStyle name="Percent 9 4 2 6" xfId="51201"/>
    <cellStyle name="Percent 9 4 2 6 2" xfId="51202"/>
    <cellStyle name="Percent 9 4 2 6 3" xfId="51203"/>
    <cellStyle name="Percent 9 4 2 6 4" xfId="51204"/>
    <cellStyle name="Percent 9 4 2 7" xfId="51205"/>
    <cellStyle name="Percent 9 4 2 7 2" xfId="51206"/>
    <cellStyle name="Percent 9 4 2 7 3" xfId="51207"/>
    <cellStyle name="Percent 9 4 2 7 4" xfId="51208"/>
    <cellStyle name="Percent 9 4 2 8" xfId="51209"/>
    <cellStyle name="Percent 9 4 2 9" xfId="51210"/>
    <cellStyle name="Percent 9 4 3" xfId="51211"/>
    <cellStyle name="Percent 9 4 3 2" xfId="51212"/>
    <cellStyle name="Percent 9 4 3 2 2" xfId="51213"/>
    <cellStyle name="Percent 9 4 3 2 2 2" xfId="51214"/>
    <cellStyle name="Percent 9 4 3 2 2 3" xfId="51215"/>
    <cellStyle name="Percent 9 4 3 2 2 4" xfId="51216"/>
    <cellStyle name="Percent 9 4 3 2 3" xfId="51217"/>
    <cellStyle name="Percent 9 4 3 2 3 2" xfId="51218"/>
    <cellStyle name="Percent 9 4 3 2 3 3" xfId="51219"/>
    <cellStyle name="Percent 9 4 3 2 3 4" xfId="51220"/>
    <cellStyle name="Percent 9 4 3 2 4" xfId="51221"/>
    <cellStyle name="Percent 9 4 3 2 5" xfId="51222"/>
    <cellStyle name="Percent 9 4 3 2 6" xfId="51223"/>
    <cellStyle name="Percent 9 4 3 3" xfId="51224"/>
    <cellStyle name="Percent 9 4 3 3 2" xfId="51225"/>
    <cellStyle name="Percent 9 4 3 3 2 2" xfId="51226"/>
    <cellStyle name="Percent 9 4 3 3 2 3" xfId="51227"/>
    <cellStyle name="Percent 9 4 3 3 2 4" xfId="51228"/>
    <cellStyle name="Percent 9 4 3 3 3" xfId="51229"/>
    <cellStyle name="Percent 9 4 3 3 3 2" xfId="51230"/>
    <cellStyle name="Percent 9 4 3 3 3 3" xfId="51231"/>
    <cellStyle name="Percent 9 4 3 3 3 4" xfId="51232"/>
    <cellStyle name="Percent 9 4 3 3 4" xfId="51233"/>
    <cellStyle name="Percent 9 4 3 3 5" xfId="51234"/>
    <cellStyle name="Percent 9 4 3 3 6" xfId="51235"/>
    <cellStyle name="Percent 9 4 3 4" xfId="51236"/>
    <cellStyle name="Percent 9 4 3 4 2" xfId="51237"/>
    <cellStyle name="Percent 9 4 3 4 3" xfId="51238"/>
    <cellStyle name="Percent 9 4 3 4 4" xfId="51239"/>
    <cellStyle name="Percent 9 4 3 5" xfId="51240"/>
    <cellStyle name="Percent 9 4 3 5 2" xfId="51241"/>
    <cellStyle name="Percent 9 4 3 5 3" xfId="51242"/>
    <cellStyle name="Percent 9 4 3 5 4" xfId="51243"/>
    <cellStyle name="Percent 9 4 3 6" xfId="51244"/>
    <cellStyle name="Percent 9 4 3 7" xfId="51245"/>
    <cellStyle name="Percent 9 4 3 8" xfId="51246"/>
    <cellStyle name="Percent 9 4 4" xfId="51247"/>
    <cellStyle name="Percent 9 4 4 2" xfId="51248"/>
    <cellStyle name="Percent 9 4 4 2 2" xfId="51249"/>
    <cellStyle name="Percent 9 4 4 2 2 2" xfId="51250"/>
    <cellStyle name="Percent 9 4 4 2 2 3" xfId="51251"/>
    <cellStyle name="Percent 9 4 4 2 2 4" xfId="51252"/>
    <cellStyle name="Percent 9 4 4 2 3" xfId="51253"/>
    <cellStyle name="Percent 9 4 4 2 3 2" xfId="51254"/>
    <cellStyle name="Percent 9 4 4 2 3 3" xfId="51255"/>
    <cellStyle name="Percent 9 4 4 2 3 4" xfId="51256"/>
    <cellStyle name="Percent 9 4 4 2 4" xfId="51257"/>
    <cellStyle name="Percent 9 4 4 2 5" xfId="51258"/>
    <cellStyle name="Percent 9 4 4 2 6" xfId="51259"/>
    <cellStyle name="Percent 9 4 4 3" xfId="51260"/>
    <cellStyle name="Percent 9 4 4 3 2" xfId="51261"/>
    <cellStyle name="Percent 9 4 4 3 2 2" xfId="51262"/>
    <cellStyle name="Percent 9 4 4 3 2 3" xfId="51263"/>
    <cellStyle name="Percent 9 4 4 3 2 4" xfId="51264"/>
    <cellStyle name="Percent 9 4 4 3 3" xfId="51265"/>
    <cellStyle name="Percent 9 4 4 3 3 2" xfId="51266"/>
    <cellStyle name="Percent 9 4 4 3 3 3" xfId="51267"/>
    <cellStyle name="Percent 9 4 4 3 3 4" xfId="51268"/>
    <cellStyle name="Percent 9 4 4 3 4" xfId="51269"/>
    <cellStyle name="Percent 9 4 4 3 5" xfId="51270"/>
    <cellStyle name="Percent 9 4 4 3 6" xfId="51271"/>
    <cellStyle name="Percent 9 4 4 4" xfId="51272"/>
    <cellStyle name="Percent 9 4 4 4 2" xfId="51273"/>
    <cellStyle name="Percent 9 4 4 4 3" xfId="51274"/>
    <cellStyle name="Percent 9 4 4 4 4" xfId="51275"/>
    <cellStyle name="Percent 9 4 4 5" xfId="51276"/>
    <cellStyle name="Percent 9 4 4 5 2" xfId="51277"/>
    <cellStyle name="Percent 9 4 4 5 3" xfId="51278"/>
    <cellStyle name="Percent 9 4 4 5 4" xfId="51279"/>
    <cellStyle name="Percent 9 4 4 6" xfId="51280"/>
    <cellStyle name="Percent 9 4 4 7" xfId="51281"/>
    <cellStyle name="Percent 9 4 4 8" xfId="51282"/>
    <cellStyle name="Percent 9 4 5" xfId="51283"/>
    <cellStyle name="Percent 9 4 5 2" xfId="51284"/>
    <cellStyle name="Percent 9 4 5 2 2" xfId="51285"/>
    <cellStyle name="Percent 9 4 5 2 2 2" xfId="51286"/>
    <cellStyle name="Percent 9 4 5 2 2 3" xfId="51287"/>
    <cellStyle name="Percent 9 4 5 2 2 4" xfId="51288"/>
    <cellStyle name="Percent 9 4 5 2 3" xfId="51289"/>
    <cellStyle name="Percent 9 4 5 2 3 2" xfId="51290"/>
    <cellStyle name="Percent 9 4 5 2 3 3" xfId="51291"/>
    <cellStyle name="Percent 9 4 5 2 3 4" xfId="51292"/>
    <cellStyle name="Percent 9 4 5 2 4" xfId="51293"/>
    <cellStyle name="Percent 9 4 5 2 5" xfId="51294"/>
    <cellStyle name="Percent 9 4 5 2 6" xfId="51295"/>
    <cellStyle name="Percent 9 4 5 3" xfId="51296"/>
    <cellStyle name="Percent 9 4 5 3 2" xfId="51297"/>
    <cellStyle name="Percent 9 4 5 3 2 2" xfId="51298"/>
    <cellStyle name="Percent 9 4 5 3 2 3" xfId="51299"/>
    <cellStyle name="Percent 9 4 5 3 2 4" xfId="51300"/>
    <cellStyle name="Percent 9 4 5 3 3" xfId="51301"/>
    <cellStyle name="Percent 9 4 5 3 3 2" xfId="51302"/>
    <cellStyle name="Percent 9 4 5 3 3 3" xfId="51303"/>
    <cellStyle name="Percent 9 4 5 3 3 4" xfId="51304"/>
    <cellStyle name="Percent 9 4 5 3 4" xfId="51305"/>
    <cellStyle name="Percent 9 4 5 3 5" xfId="51306"/>
    <cellStyle name="Percent 9 4 5 3 6" xfId="51307"/>
    <cellStyle name="Percent 9 4 5 4" xfId="51308"/>
    <cellStyle name="Percent 9 4 5 4 2" xfId="51309"/>
    <cellStyle name="Percent 9 4 5 4 3" xfId="51310"/>
    <cellStyle name="Percent 9 4 5 4 4" xfId="51311"/>
    <cellStyle name="Percent 9 4 5 5" xfId="51312"/>
    <cellStyle name="Percent 9 4 5 5 2" xfId="51313"/>
    <cellStyle name="Percent 9 4 5 5 3" xfId="51314"/>
    <cellStyle name="Percent 9 4 5 5 4" xfId="51315"/>
    <cellStyle name="Percent 9 4 5 6" xfId="51316"/>
    <cellStyle name="Percent 9 4 5 7" xfId="51317"/>
    <cellStyle name="Percent 9 4 5 8" xfId="51318"/>
    <cellStyle name="Percent 9 4 6" xfId="51319"/>
    <cellStyle name="Percent 9 4 6 2" xfId="51320"/>
    <cellStyle name="Percent 9 4 6 2 2" xfId="51321"/>
    <cellStyle name="Percent 9 4 6 2 3" xfId="51322"/>
    <cellStyle name="Percent 9 4 6 2 4" xfId="51323"/>
    <cellStyle name="Percent 9 4 6 3" xfId="51324"/>
    <cellStyle name="Percent 9 4 6 3 2" xfId="51325"/>
    <cellStyle name="Percent 9 4 6 3 3" xfId="51326"/>
    <cellStyle name="Percent 9 4 6 3 4" xfId="51327"/>
    <cellStyle name="Percent 9 4 6 4" xfId="51328"/>
    <cellStyle name="Percent 9 4 6 5" xfId="51329"/>
    <cellStyle name="Percent 9 4 6 6" xfId="51330"/>
    <cellStyle name="Percent 9 4 7" xfId="51331"/>
    <cellStyle name="Percent 9 4 7 2" xfId="51332"/>
    <cellStyle name="Percent 9 4 7 2 2" xfId="51333"/>
    <cellStyle name="Percent 9 4 7 2 3" xfId="51334"/>
    <cellStyle name="Percent 9 4 7 2 4" xfId="51335"/>
    <cellStyle name="Percent 9 4 7 3" xfId="51336"/>
    <cellStyle name="Percent 9 4 7 3 2" xfId="51337"/>
    <cellStyle name="Percent 9 4 7 3 3" xfId="51338"/>
    <cellStyle name="Percent 9 4 7 3 4" xfId="51339"/>
    <cellStyle name="Percent 9 4 7 4" xfId="51340"/>
    <cellStyle name="Percent 9 4 7 5" xfId="51341"/>
    <cellStyle name="Percent 9 4 7 6" xfId="51342"/>
    <cellStyle name="Percent 9 4 8" xfId="51343"/>
    <cellStyle name="Percent 9 4 8 2" xfId="51344"/>
    <cellStyle name="Percent 9 4 8 3" xfId="51345"/>
    <cellStyle name="Percent 9 4 8 4" xfId="51346"/>
    <cellStyle name="Percent 9 4 9" xfId="51347"/>
    <cellStyle name="Percent 9 4 9 2" xfId="51348"/>
    <cellStyle name="Percent 9 4 9 3" xfId="51349"/>
    <cellStyle name="Percent 9 4 9 4" xfId="51350"/>
    <cellStyle name="Percent 9 4 9 5" xfId="51351"/>
    <cellStyle name="Percent 9 5" xfId="51352"/>
    <cellStyle name="Percent 9 5 10" xfId="51353"/>
    <cellStyle name="Percent 9 5 2" xfId="51354"/>
    <cellStyle name="Percent 9 5 2 2" xfId="51355"/>
    <cellStyle name="Percent 9 5 2 2 2" xfId="51356"/>
    <cellStyle name="Percent 9 5 2 2 2 2" xfId="51357"/>
    <cellStyle name="Percent 9 5 2 2 2 3" xfId="51358"/>
    <cellStyle name="Percent 9 5 2 2 2 4" xfId="51359"/>
    <cellStyle name="Percent 9 5 2 2 3" xfId="51360"/>
    <cellStyle name="Percent 9 5 2 2 3 2" xfId="51361"/>
    <cellStyle name="Percent 9 5 2 2 3 3" xfId="51362"/>
    <cellStyle name="Percent 9 5 2 2 3 4" xfId="51363"/>
    <cellStyle name="Percent 9 5 2 2 4" xfId="51364"/>
    <cellStyle name="Percent 9 5 2 2 5" xfId="51365"/>
    <cellStyle name="Percent 9 5 2 2 6" xfId="51366"/>
    <cellStyle name="Percent 9 5 2 3" xfId="51367"/>
    <cellStyle name="Percent 9 5 2 3 2" xfId="51368"/>
    <cellStyle name="Percent 9 5 2 3 2 2" xfId="51369"/>
    <cellStyle name="Percent 9 5 2 3 2 3" xfId="51370"/>
    <cellStyle name="Percent 9 5 2 3 2 4" xfId="51371"/>
    <cellStyle name="Percent 9 5 2 3 3" xfId="51372"/>
    <cellStyle name="Percent 9 5 2 3 3 2" xfId="51373"/>
    <cellStyle name="Percent 9 5 2 3 3 3" xfId="51374"/>
    <cellStyle name="Percent 9 5 2 3 3 4" xfId="51375"/>
    <cellStyle name="Percent 9 5 2 3 4" xfId="51376"/>
    <cellStyle name="Percent 9 5 2 3 5" xfId="51377"/>
    <cellStyle name="Percent 9 5 2 3 6" xfId="51378"/>
    <cellStyle name="Percent 9 5 2 4" xfId="51379"/>
    <cellStyle name="Percent 9 5 2 4 2" xfId="51380"/>
    <cellStyle name="Percent 9 5 2 4 3" xfId="51381"/>
    <cellStyle name="Percent 9 5 2 4 4" xfId="51382"/>
    <cellStyle name="Percent 9 5 2 5" xfId="51383"/>
    <cellStyle name="Percent 9 5 2 5 2" xfId="51384"/>
    <cellStyle name="Percent 9 5 2 5 3" xfId="51385"/>
    <cellStyle name="Percent 9 5 2 5 4" xfId="51386"/>
    <cellStyle name="Percent 9 5 2 6" xfId="51387"/>
    <cellStyle name="Percent 9 5 2 7" xfId="51388"/>
    <cellStyle name="Percent 9 5 2 8" xfId="51389"/>
    <cellStyle name="Percent 9 5 3" xfId="51390"/>
    <cellStyle name="Percent 9 5 3 2" xfId="51391"/>
    <cellStyle name="Percent 9 5 3 2 2" xfId="51392"/>
    <cellStyle name="Percent 9 5 3 2 2 2" xfId="51393"/>
    <cellStyle name="Percent 9 5 3 2 2 3" xfId="51394"/>
    <cellStyle name="Percent 9 5 3 2 2 4" xfId="51395"/>
    <cellStyle name="Percent 9 5 3 2 3" xfId="51396"/>
    <cellStyle name="Percent 9 5 3 2 3 2" xfId="51397"/>
    <cellStyle name="Percent 9 5 3 2 3 3" xfId="51398"/>
    <cellStyle name="Percent 9 5 3 2 3 4" xfId="51399"/>
    <cellStyle name="Percent 9 5 3 2 4" xfId="51400"/>
    <cellStyle name="Percent 9 5 3 2 5" xfId="51401"/>
    <cellStyle name="Percent 9 5 3 2 6" xfId="51402"/>
    <cellStyle name="Percent 9 5 3 3" xfId="51403"/>
    <cellStyle name="Percent 9 5 3 3 2" xfId="51404"/>
    <cellStyle name="Percent 9 5 3 3 2 2" xfId="51405"/>
    <cellStyle name="Percent 9 5 3 3 2 3" xfId="51406"/>
    <cellStyle name="Percent 9 5 3 3 2 4" xfId="51407"/>
    <cellStyle name="Percent 9 5 3 3 3" xfId="51408"/>
    <cellStyle name="Percent 9 5 3 3 3 2" xfId="51409"/>
    <cellStyle name="Percent 9 5 3 3 3 3" xfId="51410"/>
    <cellStyle name="Percent 9 5 3 3 3 4" xfId="51411"/>
    <cellStyle name="Percent 9 5 3 3 4" xfId="51412"/>
    <cellStyle name="Percent 9 5 3 3 5" xfId="51413"/>
    <cellStyle name="Percent 9 5 3 3 6" xfId="51414"/>
    <cellStyle name="Percent 9 5 3 4" xfId="51415"/>
    <cellStyle name="Percent 9 5 3 4 2" xfId="51416"/>
    <cellStyle name="Percent 9 5 3 4 3" xfId="51417"/>
    <cellStyle name="Percent 9 5 3 4 4" xfId="51418"/>
    <cellStyle name="Percent 9 5 3 5" xfId="51419"/>
    <cellStyle name="Percent 9 5 3 5 2" xfId="51420"/>
    <cellStyle name="Percent 9 5 3 5 3" xfId="51421"/>
    <cellStyle name="Percent 9 5 3 5 4" xfId="51422"/>
    <cellStyle name="Percent 9 5 3 6" xfId="51423"/>
    <cellStyle name="Percent 9 5 3 7" xfId="51424"/>
    <cellStyle name="Percent 9 5 3 8" xfId="51425"/>
    <cellStyle name="Percent 9 5 4" xfId="51426"/>
    <cellStyle name="Percent 9 5 4 2" xfId="51427"/>
    <cellStyle name="Percent 9 5 4 2 2" xfId="51428"/>
    <cellStyle name="Percent 9 5 4 2 3" xfId="51429"/>
    <cellStyle name="Percent 9 5 4 2 4" xfId="51430"/>
    <cellStyle name="Percent 9 5 4 3" xfId="51431"/>
    <cellStyle name="Percent 9 5 4 3 2" xfId="51432"/>
    <cellStyle name="Percent 9 5 4 3 3" xfId="51433"/>
    <cellStyle name="Percent 9 5 4 3 4" xfId="51434"/>
    <cellStyle name="Percent 9 5 4 4" xfId="51435"/>
    <cellStyle name="Percent 9 5 4 5" xfId="51436"/>
    <cellStyle name="Percent 9 5 4 6" xfId="51437"/>
    <cellStyle name="Percent 9 5 5" xfId="51438"/>
    <cellStyle name="Percent 9 5 5 2" xfId="51439"/>
    <cellStyle name="Percent 9 5 5 2 2" xfId="51440"/>
    <cellStyle name="Percent 9 5 5 2 3" xfId="51441"/>
    <cellStyle name="Percent 9 5 5 2 4" xfId="51442"/>
    <cellStyle name="Percent 9 5 5 3" xfId="51443"/>
    <cellStyle name="Percent 9 5 5 3 2" xfId="51444"/>
    <cellStyle name="Percent 9 5 5 3 3" xfId="51445"/>
    <cellStyle name="Percent 9 5 5 3 4" xfId="51446"/>
    <cellStyle name="Percent 9 5 5 4" xfId="51447"/>
    <cellStyle name="Percent 9 5 5 5" xfId="51448"/>
    <cellStyle name="Percent 9 5 5 6" xfId="51449"/>
    <cellStyle name="Percent 9 5 6" xfId="51450"/>
    <cellStyle name="Percent 9 5 6 2" xfId="51451"/>
    <cellStyle name="Percent 9 5 6 3" xfId="51452"/>
    <cellStyle name="Percent 9 5 6 4" xfId="51453"/>
    <cellStyle name="Percent 9 5 7" xfId="51454"/>
    <cellStyle name="Percent 9 5 7 2" xfId="51455"/>
    <cellStyle name="Percent 9 5 7 3" xfId="51456"/>
    <cellStyle name="Percent 9 5 7 4" xfId="51457"/>
    <cellStyle name="Percent 9 5 8" xfId="51458"/>
    <cellStyle name="Percent 9 5 9" xfId="51459"/>
    <cellStyle name="Percent 9 6" xfId="51460"/>
    <cellStyle name="Percent 9 6 2" xfId="51461"/>
    <cellStyle name="Percent 9 6 2 2" xfId="51462"/>
    <cellStyle name="Percent 9 6 2 2 2" xfId="51463"/>
    <cellStyle name="Percent 9 6 2 2 3" xfId="51464"/>
    <cellStyle name="Percent 9 6 2 2 4" xfId="51465"/>
    <cellStyle name="Percent 9 6 2 3" xfId="51466"/>
    <cellStyle name="Percent 9 6 2 3 2" xfId="51467"/>
    <cellStyle name="Percent 9 6 2 3 3" xfId="51468"/>
    <cellStyle name="Percent 9 6 2 3 4" xfId="51469"/>
    <cellStyle name="Percent 9 6 2 4" xfId="51470"/>
    <cellStyle name="Percent 9 6 2 5" xfId="51471"/>
    <cellStyle name="Percent 9 6 2 6" xfId="51472"/>
    <cellStyle name="Percent 9 6 3" xfId="51473"/>
    <cellStyle name="Percent 9 6 3 2" xfId="51474"/>
    <cellStyle name="Percent 9 6 3 2 2" xfId="51475"/>
    <cellStyle name="Percent 9 6 3 2 3" xfId="51476"/>
    <cellStyle name="Percent 9 6 3 2 4" xfId="51477"/>
    <cellStyle name="Percent 9 6 3 3" xfId="51478"/>
    <cellStyle name="Percent 9 6 3 3 2" xfId="51479"/>
    <cellStyle name="Percent 9 6 3 3 3" xfId="51480"/>
    <cellStyle name="Percent 9 6 3 3 4" xfId="51481"/>
    <cellStyle name="Percent 9 6 3 4" xfId="51482"/>
    <cellStyle name="Percent 9 6 3 5" xfId="51483"/>
    <cellStyle name="Percent 9 6 3 6" xfId="51484"/>
    <cellStyle name="Percent 9 6 4" xfId="51485"/>
    <cellStyle name="Percent 9 6 4 2" xfId="51486"/>
    <cellStyle name="Percent 9 6 4 3" xfId="51487"/>
    <cellStyle name="Percent 9 6 4 4" xfId="51488"/>
    <cellStyle name="Percent 9 6 5" xfId="51489"/>
    <cellStyle name="Percent 9 6 5 2" xfId="51490"/>
    <cellStyle name="Percent 9 6 5 3" xfId="51491"/>
    <cellStyle name="Percent 9 6 5 4" xfId="51492"/>
    <cellStyle name="Percent 9 6 6" xfId="51493"/>
    <cellStyle name="Percent 9 6 7" xfId="51494"/>
    <cellStyle name="Percent 9 6 8" xfId="51495"/>
    <cellStyle name="Percent 9 7" xfId="51496"/>
    <cellStyle name="Percent 9 7 2" xfId="51497"/>
    <cellStyle name="Percent 9 7 2 2" xfId="51498"/>
    <cellStyle name="Percent 9 7 2 2 2" xfId="51499"/>
    <cellStyle name="Percent 9 7 2 2 3" xfId="51500"/>
    <cellStyle name="Percent 9 7 2 2 4" xfId="51501"/>
    <cellStyle name="Percent 9 7 2 3" xfId="51502"/>
    <cellStyle name="Percent 9 7 2 3 2" xfId="51503"/>
    <cellStyle name="Percent 9 7 2 3 3" xfId="51504"/>
    <cellStyle name="Percent 9 7 2 3 4" xfId="51505"/>
    <cellStyle name="Percent 9 7 2 4" xfId="51506"/>
    <cellStyle name="Percent 9 7 2 5" xfId="51507"/>
    <cellStyle name="Percent 9 7 2 6" xfId="51508"/>
    <cellStyle name="Percent 9 7 3" xfId="51509"/>
    <cellStyle name="Percent 9 7 3 2" xfId="51510"/>
    <cellStyle name="Percent 9 7 3 2 2" xfId="51511"/>
    <cellStyle name="Percent 9 7 3 2 3" xfId="51512"/>
    <cellStyle name="Percent 9 7 3 2 4" xfId="51513"/>
    <cellStyle name="Percent 9 7 3 3" xfId="51514"/>
    <cellStyle name="Percent 9 7 3 3 2" xfId="51515"/>
    <cellStyle name="Percent 9 7 3 3 3" xfId="51516"/>
    <cellStyle name="Percent 9 7 3 3 4" xfId="51517"/>
    <cellStyle name="Percent 9 7 3 4" xfId="51518"/>
    <cellStyle name="Percent 9 7 3 5" xfId="51519"/>
    <cellStyle name="Percent 9 7 3 6" xfId="51520"/>
    <cellStyle name="Percent 9 7 4" xfId="51521"/>
    <cellStyle name="Percent 9 7 4 2" xfId="51522"/>
    <cellStyle name="Percent 9 7 4 3" xfId="51523"/>
    <cellStyle name="Percent 9 7 4 4" xfId="51524"/>
    <cellStyle name="Percent 9 7 5" xfId="51525"/>
    <cellStyle name="Percent 9 7 5 2" xfId="51526"/>
    <cellStyle name="Percent 9 7 5 3" xfId="51527"/>
    <cellStyle name="Percent 9 7 5 4" xfId="51528"/>
    <cellStyle name="Percent 9 7 6" xfId="51529"/>
    <cellStyle name="Percent 9 7 7" xfId="51530"/>
    <cellStyle name="Percent 9 7 8" xfId="51531"/>
    <cellStyle name="Percent 9 8" xfId="51532"/>
    <cellStyle name="Percent 9 8 2" xfId="51533"/>
    <cellStyle name="Percent 9 8 2 2" xfId="51534"/>
    <cellStyle name="Percent 9 8 2 2 2" xfId="51535"/>
    <cellStyle name="Percent 9 8 2 2 3" xfId="51536"/>
    <cellStyle name="Percent 9 8 2 2 4" xfId="51537"/>
    <cellStyle name="Percent 9 8 2 3" xfId="51538"/>
    <cellStyle name="Percent 9 8 2 3 2" xfId="51539"/>
    <cellStyle name="Percent 9 8 2 3 3" xfId="51540"/>
    <cellStyle name="Percent 9 8 2 3 4" xfId="51541"/>
    <cellStyle name="Percent 9 8 2 4" xfId="51542"/>
    <cellStyle name="Percent 9 8 2 5" xfId="51543"/>
    <cellStyle name="Percent 9 8 2 6" xfId="51544"/>
    <cellStyle name="Percent 9 8 3" xfId="51545"/>
    <cellStyle name="Percent 9 8 3 2" xfId="51546"/>
    <cellStyle name="Percent 9 8 3 2 2" xfId="51547"/>
    <cellStyle name="Percent 9 8 3 2 3" xfId="51548"/>
    <cellStyle name="Percent 9 8 3 2 4" xfId="51549"/>
    <cellStyle name="Percent 9 8 3 3" xfId="51550"/>
    <cellStyle name="Percent 9 8 3 3 2" xfId="51551"/>
    <cellStyle name="Percent 9 8 3 3 3" xfId="51552"/>
    <cellStyle name="Percent 9 8 3 3 4" xfId="51553"/>
    <cellStyle name="Percent 9 8 3 4" xfId="51554"/>
    <cellStyle name="Percent 9 8 3 5" xfId="51555"/>
    <cellStyle name="Percent 9 8 3 6" xfId="51556"/>
    <cellStyle name="Percent 9 8 4" xfId="51557"/>
    <cellStyle name="Percent 9 8 4 2" xfId="51558"/>
    <cellStyle name="Percent 9 8 4 3" xfId="51559"/>
    <cellStyle name="Percent 9 8 4 4" xfId="51560"/>
    <cellStyle name="Percent 9 8 5" xfId="51561"/>
    <cellStyle name="Percent 9 8 5 2" xfId="51562"/>
    <cellStyle name="Percent 9 8 5 3" xfId="51563"/>
    <cellStyle name="Percent 9 8 5 4" xfId="51564"/>
    <cellStyle name="Percent 9 8 6" xfId="51565"/>
    <cellStyle name="Percent 9 8 7" xfId="51566"/>
    <cellStyle name="Percent 9 8 8" xfId="51567"/>
    <cellStyle name="Percent 9 9" xfId="51568"/>
    <cellStyle name="Percent 9 9 2" xfId="51569"/>
    <cellStyle name="Percent 9 9 2 2" xfId="51570"/>
    <cellStyle name="Percent 9 9 2 3" xfId="51571"/>
    <cellStyle name="Percent 9 9 2 4" xfId="51572"/>
    <cellStyle name="Percent 9 9 3" xfId="51573"/>
    <cellStyle name="Percent 9 9 3 2" xfId="51574"/>
    <cellStyle name="Percent 9 9 3 3" xfId="51575"/>
    <cellStyle name="Percent 9 9 3 4" xfId="51576"/>
    <cellStyle name="Percent 9 9 4" xfId="51577"/>
    <cellStyle name="Percent 9 9 5" xfId="51578"/>
    <cellStyle name="Percent 9 9 6" xfId="51579"/>
    <cellStyle name="RangeName" xfId="51580"/>
    <cellStyle name="Ratio" xfId="51581"/>
    <cellStyle name="Ratio 2" xfId="51582"/>
    <cellStyle name="SAPBEXaggData" xfId="51583"/>
    <cellStyle name="SAPBEXaggData 2" xfId="51584"/>
    <cellStyle name="SAPBEXaggDataEmph" xfId="51585"/>
    <cellStyle name="SAPBEXaggItem" xfId="51586"/>
    <cellStyle name="SAPBEXaggItem 2" xfId="51587"/>
    <cellStyle name="SAPBEXaggItemX" xfId="51588"/>
    <cellStyle name="SAPBEXaggItemX 2" xfId="51589"/>
    <cellStyle name="SAPBEXchaText" xfId="51590"/>
    <cellStyle name="SAPBEXchaText 10" xfId="51591"/>
    <cellStyle name="SAPBEXchaText 10 2" xfId="51592"/>
    <cellStyle name="SAPBEXchaText 11" xfId="51593"/>
    <cellStyle name="SAPBEXchaText 11 2" xfId="51594"/>
    <cellStyle name="SAPBEXchaText 2" xfId="51595"/>
    <cellStyle name="SAPBEXchaText 2 2" xfId="51596"/>
    <cellStyle name="SAPBEXchaText 3" xfId="51597"/>
    <cellStyle name="SAPBEXchaText 3 2" xfId="51598"/>
    <cellStyle name="SAPBEXchaText 4" xfId="51599"/>
    <cellStyle name="SAPBEXchaText 4 2" xfId="51600"/>
    <cellStyle name="SAPBEXchaText 5" xfId="51601"/>
    <cellStyle name="SAPBEXchaText 5 2" xfId="51602"/>
    <cellStyle name="SAPBEXchaText 6" xfId="51603"/>
    <cellStyle name="SAPBEXchaText 6 2" xfId="51604"/>
    <cellStyle name="SAPBEXchaText 6 3" xfId="51605"/>
    <cellStyle name="SAPBEXchaText 7" xfId="51606"/>
    <cellStyle name="SAPBEXchaText 7 2" xfId="51607"/>
    <cellStyle name="SAPBEXchaText 8" xfId="51608"/>
    <cellStyle name="SAPBEXchaText 8 2" xfId="51609"/>
    <cellStyle name="SAPBEXchaText 9" xfId="51610"/>
    <cellStyle name="SAPBEXchaText 9 2" xfId="51611"/>
    <cellStyle name="SAPBEXexcBad7" xfId="51612"/>
    <cellStyle name="SAPBEXexcBad7 2" xfId="51613"/>
    <cellStyle name="SAPBEXexcBad8" xfId="51614"/>
    <cellStyle name="SAPBEXexcBad8 2" xfId="51615"/>
    <cellStyle name="SAPBEXexcBad9" xfId="51616"/>
    <cellStyle name="SAPBEXexcBad9 2" xfId="51617"/>
    <cellStyle name="SAPBEXexcCritical4" xfId="51618"/>
    <cellStyle name="SAPBEXexcCritical4 2" xfId="51619"/>
    <cellStyle name="SAPBEXexcCritical5" xfId="51620"/>
    <cellStyle name="SAPBEXexcCritical5 2" xfId="51621"/>
    <cellStyle name="SAPBEXexcCritical6" xfId="51622"/>
    <cellStyle name="SAPBEXexcCritical6 2" xfId="51623"/>
    <cellStyle name="SAPBEXexcGood1" xfId="51624"/>
    <cellStyle name="SAPBEXexcGood1 2" xfId="51625"/>
    <cellStyle name="SAPBEXexcGood2" xfId="51626"/>
    <cellStyle name="SAPBEXexcGood2 2" xfId="51627"/>
    <cellStyle name="SAPBEXexcGood3" xfId="51628"/>
    <cellStyle name="SAPBEXexcGood3 2" xfId="51629"/>
    <cellStyle name="SAPBEXfilterDrill" xfId="51630"/>
    <cellStyle name="SAPBEXfilterItem" xfId="51631"/>
    <cellStyle name="SAPBEXfilterItem 2" xfId="51632"/>
    <cellStyle name="SAPBEXfilterText" xfId="51633"/>
    <cellStyle name="SAPBEXfilterText 2" xfId="51634"/>
    <cellStyle name="SAPBEXformats" xfId="51635"/>
    <cellStyle name="SAPBEXformats 10" xfId="51636"/>
    <cellStyle name="SAPBEXformats 10 2" xfId="51637"/>
    <cellStyle name="SAPBEXformats 11" xfId="51638"/>
    <cellStyle name="SAPBEXformats 11 2" xfId="51639"/>
    <cellStyle name="SAPBEXformats 2" xfId="51640"/>
    <cellStyle name="SAPBEXformats 2 2" xfId="51641"/>
    <cellStyle name="SAPBEXformats 3" xfId="51642"/>
    <cellStyle name="SAPBEXformats 3 2" xfId="51643"/>
    <cellStyle name="SAPBEXformats 4" xfId="51644"/>
    <cellStyle name="SAPBEXformats 4 2" xfId="51645"/>
    <cellStyle name="SAPBEXformats 5" xfId="51646"/>
    <cellStyle name="SAPBEXformats 5 2" xfId="51647"/>
    <cellStyle name="SAPBEXformats 6" xfId="51648"/>
    <cellStyle name="SAPBEXformats 6 2" xfId="51649"/>
    <cellStyle name="SAPBEXformats 6 3" xfId="51650"/>
    <cellStyle name="SAPBEXformats 7" xfId="51651"/>
    <cellStyle name="SAPBEXformats 7 2" xfId="51652"/>
    <cellStyle name="SAPBEXformats 8" xfId="51653"/>
    <cellStyle name="SAPBEXformats 8 2" xfId="51654"/>
    <cellStyle name="SAPBEXformats 9" xfId="51655"/>
    <cellStyle name="SAPBEXformats 9 2" xfId="51656"/>
    <cellStyle name="SAPBEXheaderItem" xfId="51657"/>
    <cellStyle name="SAPBEXheaderItem 2" xfId="51658"/>
    <cellStyle name="SAPBEXheaderItem 3" xfId="51659"/>
    <cellStyle name="SAPBEXheaderText" xfId="51660"/>
    <cellStyle name="SAPBEXheaderText 2" xfId="51661"/>
    <cellStyle name="SAPBEXheaderText 3" xfId="51662"/>
    <cellStyle name="SAPBEXHLevel0" xfId="51663"/>
    <cellStyle name="SAPBEXHLevel0 10" xfId="51664"/>
    <cellStyle name="SAPBEXHLevel0 10 2" xfId="51665"/>
    <cellStyle name="SAPBEXHLevel0 11" xfId="51666"/>
    <cellStyle name="SAPBEXHLevel0 11 2" xfId="51667"/>
    <cellStyle name="SAPBEXHLevel0 2" xfId="51668"/>
    <cellStyle name="SAPBEXHLevel0 2 2" xfId="51669"/>
    <cellStyle name="SAPBEXHLevel0 3" xfId="51670"/>
    <cellStyle name="SAPBEXHLevel0 3 2" xfId="51671"/>
    <cellStyle name="SAPBEXHLevel0 4" xfId="51672"/>
    <cellStyle name="SAPBEXHLevel0 4 2" xfId="51673"/>
    <cellStyle name="SAPBEXHLevel0 5" xfId="51674"/>
    <cellStyle name="SAPBEXHLevel0 5 2" xfId="51675"/>
    <cellStyle name="SAPBEXHLevel0 6" xfId="51676"/>
    <cellStyle name="SAPBEXHLevel0 6 2" xfId="51677"/>
    <cellStyle name="SAPBEXHLevel0 6 3" xfId="51678"/>
    <cellStyle name="SAPBEXHLevel0 7" xfId="51679"/>
    <cellStyle name="SAPBEXHLevel0 7 2" xfId="51680"/>
    <cellStyle name="SAPBEXHLevel0 8" xfId="51681"/>
    <cellStyle name="SAPBEXHLevel0 8 2" xfId="51682"/>
    <cellStyle name="SAPBEXHLevel0 9" xfId="51683"/>
    <cellStyle name="SAPBEXHLevel0 9 2" xfId="51684"/>
    <cellStyle name="SAPBEXHLevel0X" xfId="51685"/>
    <cellStyle name="SAPBEXHLevel0X 10" xfId="51686"/>
    <cellStyle name="SAPBEXHLevel0X 10 2" xfId="51687"/>
    <cellStyle name="SAPBEXHLevel0X 11" xfId="51688"/>
    <cellStyle name="SAPBEXHLevel0X 11 2" xfId="51689"/>
    <cellStyle name="SAPBEXHLevel0X 2" xfId="51690"/>
    <cellStyle name="SAPBEXHLevel0X 2 2" xfId="51691"/>
    <cellStyle name="SAPBEXHLevel0X 3" xfId="51692"/>
    <cellStyle name="SAPBEXHLevel0X 3 2" xfId="51693"/>
    <cellStyle name="SAPBEXHLevel0X 4" xfId="51694"/>
    <cellStyle name="SAPBEXHLevel0X 4 2" xfId="51695"/>
    <cellStyle name="SAPBEXHLevel0X 5" xfId="51696"/>
    <cellStyle name="SAPBEXHLevel0X 5 2" xfId="51697"/>
    <cellStyle name="SAPBEXHLevel0X 6" xfId="51698"/>
    <cellStyle name="SAPBEXHLevel0X 6 2" xfId="51699"/>
    <cellStyle name="SAPBEXHLevel0X 6 3" xfId="51700"/>
    <cellStyle name="SAPBEXHLevel0X 7" xfId="51701"/>
    <cellStyle name="SAPBEXHLevel0X 7 2" xfId="51702"/>
    <cellStyle name="SAPBEXHLevel0X 8" xfId="51703"/>
    <cellStyle name="SAPBEXHLevel0X 8 2" xfId="51704"/>
    <cellStyle name="SAPBEXHLevel0X 9" xfId="51705"/>
    <cellStyle name="SAPBEXHLevel0X 9 2" xfId="51706"/>
    <cellStyle name="SAPBEXHLevel1" xfId="51707"/>
    <cellStyle name="SAPBEXHLevel1 10" xfId="51708"/>
    <cellStyle name="SAPBEXHLevel1 10 2" xfId="51709"/>
    <cellStyle name="SAPBEXHLevel1 11" xfId="51710"/>
    <cellStyle name="SAPBEXHLevel1 11 2" xfId="51711"/>
    <cellStyle name="SAPBEXHLevel1 2" xfId="51712"/>
    <cellStyle name="SAPBEXHLevel1 2 2" xfId="51713"/>
    <cellStyle name="SAPBEXHLevel1 3" xfId="51714"/>
    <cellStyle name="SAPBEXHLevel1 3 2" xfId="51715"/>
    <cellStyle name="SAPBEXHLevel1 4" xfId="51716"/>
    <cellStyle name="SAPBEXHLevel1 4 2" xfId="51717"/>
    <cellStyle name="SAPBEXHLevel1 5" xfId="51718"/>
    <cellStyle name="SAPBEXHLevel1 5 2" xfId="51719"/>
    <cellStyle name="SAPBEXHLevel1 6" xfId="51720"/>
    <cellStyle name="SAPBEXHLevel1 6 2" xfId="51721"/>
    <cellStyle name="SAPBEXHLevel1 6 3" xfId="51722"/>
    <cellStyle name="SAPBEXHLevel1 7" xfId="51723"/>
    <cellStyle name="SAPBEXHLevel1 7 2" xfId="51724"/>
    <cellStyle name="SAPBEXHLevel1 8" xfId="51725"/>
    <cellStyle name="SAPBEXHLevel1 8 2" xfId="51726"/>
    <cellStyle name="SAPBEXHLevel1 9" xfId="51727"/>
    <cellStyle name="SAPBEXHLevel1 9 2" xfId="51728"/>
    <cellStyle name="SAPBEXHLevel1X" xfId="51729"/>
    <cellStyle name="SAPBEXHLevel1X 10" xfId="51730"/>
    <cellStyle name="SAPBEXHLevel1X 10 2" xfId="51731"/>
    <cellStyle name="SAPBEXHLevel1X 11" xfId="51732"/>
    <cellStyle name="SAPBEXHLevel1X 11 2" xfId="51733"/>
    <cellStyle name="SAPBEXHLevel1X 2" xfId="51734"/>
    <cellStyle name="SAPBEXHLevel1X 2 2" xfId="51735"/>
    <cellStyle name="SAPBEXHLevel1X 3" xfId="51736"/>
    <cellStyle name="SAPBEXHLevel1X 3 2" xfId="51737"/>
    <cellStyle name="SAPBEXHLevel1X 4" xfId="51738"/>
    <cellStyle name="SAPBEXHLevel1X 4 2" xfId="51739"/>
    <cellStyle name="SAPBEXHLevel1X 5" xfId="51740"/>
    <cellStyle name="SAPBEXHLevel1X 5 2" xfId="51741"/>
    <cellStyle name="SAPBEXHLevel1X 6" xfId="51742"/>
    <cellStyle name="SAPBEXHLevel1X 6 2" xfId="51743"/>
    <cellStyle name="SAPBEXHLevel1X 6 3" xfId="51744"/>
    <cellStyle name="SAPBEXHLevel1X 7" xfId="51745"/>
    <cellStyle name="SAPBEXHLevel1X 7 2" xfId="51746"/>
    <cellStyle name="SAPBEXHLevel1X 8" xfId="51747"/>
    <cellStyle name="SAPBEXHLevel1X 8 2" xfId="51748"/>
    <cellStyle name="SAPBEXHLevel1X 9" xfId="51749"/>
    <cellStyle name="SAPBEXHLevel1X 9 2" xfId="51750"/>
    <cellStyle name="SAPBEXHLevel2" xfId="51751"/>
    <cellStyle name="SAPBEXHLevel2 10" xfId="51752"/>
    <cellStyle name="SAPBEXHLevel2 10 2" xfId="51753"/>
    <cellStyle name="SAPBEXHLevel2 11" xfId="51754"/>
    <cellStyle name="SAPBEXHLevel2 11 2" xfId="51755"/>
    <cellStyle name="SAPBEXHLevel2 2" xfId="51756"/>
    <cellStyle name="SAPBEXHLevel2 2 2" xfId="51757"/>
    <cellStyle name="SAPBEXHLevel2 3" xfId="51758"/>
    <cellStyle name="SAPBEXHLevel2 3 2" xfId="51759"/>
    <cellStyle name="SAPBEXHLevel2 4" xfId="51760"/>
    <cellStyle name="SAPBEXHLevel2 4 2" xfId="51761"/>
    <cellStyle name="SAPBEXHLevel2 5" xfId="51762"/>
    <cellStyle name="SAPBEXHLevel2 5 2" xfId="51763"/>
    <cellStyle name="SAPBEXHLevel2 6" xfId="51764"/>
    <cellStyle name="SAPBEXHLevel2 6 2" xfId="51765"/>
    <cellStyle name="SAPBEXHLevel2 6 3" xfId="51766"/>
    <cellStyle name="SAPBEXHLevel2 7" xfId="51767"/>
    <cellStyle name="SAPBEXHLevel2 7 2" xfId="51768"/>
    <cellStyle name="SAPBEXHLevel2 8" xfId="51769"/>
    <cellStyle name="SAPBEXHLevel2 8 2" xfId="51770"/>
    <cellStyle name="SAPBEXHLevel2 9" xfId="51771"/>
    <cellStyle name="SAPBEXHLevel2 9 2" xfId="51772"/>
    <cellStyle name="SAPBEXHLevel2X" xfId="51773"/>
    <cellStyle name="SAPBEXHLevel2X 10" xfId="51774"/>
    <cellStyle name="SAPBEXHLevel2X 10 2" xfId="51775"/>
    <cellStyle name="SAPBEXHLevel2X 11" xfId="51776"/>
    <cellStyle name="SAPBEXHLevel2X 11 2" xfId="51777"/>
    <cellStyle name="SAPBEXHLevel2X 2" xfId="51778"/>
    <cellStyle name="SAPBEXHLevel2X 2 2" xfId="51779"/>
    <cellStyle name="SAPBEXHLevel2X 3" xfId="51780"/>
    <cellStyle name="SAPBEXHLevel2X 3 2" xfId="51781"/>
    <cellStyle name="SAPBEXHLevel2X 4" xfId="51782"/>
    <cellStyle name="SAPBEXHLevel2X 4 2" xfId="51783"/>
    <cellStyle name="SAPBEXHLevel2X 5" xfId="51784"/>
    <cellStyle name="SAPBEXHLevel2X 5 2" xfId="51785"/>
    <cellStyle name="SAPBEXHLevel2X 6" xfId="51786"/>
    <cellStyle name="SAPBEXHLevel2X 6 2" xfId="51787"/>
    <cellStyle name="SAPBEXHLevel2X 6 3" xfId="51788"/>
    <cellStyle name="SAPBEXHLevel2X 7" xfId="51789"/>
    <cellStyle name="SAPBEXHLevel2X 7 2" xfId="51790"/>
    <cellStyle name="SAPBEXHLevel2X 8" xfId="51791"/>
    <cellStyle name="SAPBEXHLevel2X 8 2" xfId="51792"/>
    <cellStyle name="SAPBEXHLevel2X 9" xfId="51793"/>
    <cellStyle name="SAPBEXHLevel2X 9 2" xfId="51794"/>
    <cellStyle name="SAPBEXHLevel3" xfId="51795"/>
    <cellStyle name="SAPBEXHLevel3 10" xfId="51796"/>
    <cellStyle name="SAPBEXHLevel3 10 2" xfId="51797"/>
    <cellStyle name="SAPBEXHLevel3 11" xfId="51798"/>
    <cellStyle name="SAPBEXHLevel3 11 2" xfId="51799"/>
    <cellStyle name="SAPBEXHLevel3 2" xfId="51800"/>
    <cellStyle name="SAPBEXHLevel3 2 2" xfId="51801"/>
    <cellStyle name="SAPBEXHLevel3 3" xfId="51802"/>
    <cellStyle name="SAPBEXHLevel3 3 2" xfId="51803"/>
    <cellStyle name="SAPBEXHLevel3 4" xfId="51804"/>
    <cellStyle name="SAPBEXHLevel3 4 2" xfId="51805"/>
    <cellStyle name="SAPBEXHLevel3 5" xfId="51806"/>
    <cellStyle name="SAPBEXHLevel3 5 2" xfId="51807"/>
    <cellStyle name="SAPBEXHLevel3 6" xfId="51808"/>
    <cellStyle name="SAPBEXHLevel3 6 2" xfId="51809"/>
    <cellStyle name="SAPBEXHLevel3 6 3" xfId="51810"/>
    <cellStyle name="SAPBEXHLevel3 7" xfId="51811"/>
    <cellStyle name="SAPBEXHLevel3 7 2" xfId="51812"/>
    <cellStyle name="SAPBEXHLevel3 8" xfId="51813"/>
    <cellStyle name="SAPBEXHLevel3 8 2" xfId="51814"/>
    <cellStyle name="SAPBEXHLevel3 9" xfId="51815"/>
    <cellStyle name="SAPBEXHLevel3 9 2" xfId="51816"/>
    <cellStyle name="SAPBEXHLevel3X" xfId="51817"/>
    <cellStyle name="SAPBEXHLevel3X 10" xfId="51818"/>
    <cellStyle name="SAPBEXHLevel3X 10 2" xfId="51819"/>
    <cellStyle name="SAPBEXHLevel3X 11" xfId="51820"/>
    <cellStyle name="SAPBEXHLevel3X 11 2" xfId="51821"/>
    <cellStyle name="SAPBEXHLevel3X 2" xfId="51822"/>
    <cellStyle name="SAPBEXHLevel3X 2 2" xfId="51823"/>
    <cellStyle name="SAPBEXHLevel3X 3" xfId="51824"/>
    <cellStyle name="SAPBEXHLevel3X 3 2" xfId="51825"/>
    <cellStyle name="SAPBEXHLevel3X 4" xfId="51826"/>
    <cellStyle name="SAPBEXHLevel3X 4 2" xfId="51827"/>
    <cellStyle name="SAPBEXHLevel3X 5" xfId="51828"/>
    <cellStyle name="SAPBEXHLevel3X 5 2" xfId="51829"/>
    <cellStyle name="SAPBEXHLevel3X 6" xfId="51830"/>
    <cellStyle name="SAPBEXHLevel3X 6 2" xfId="51831"/>
    <cellStyle name="SAPBEXHLevel3X 6 3" xfId="51832"/>
    <cellStyle name="SAPBEXHLevel3X 7" xfId="51833"/>
    <cellStyle name="SAPBEXHLevel3X 7 2" xfId="51834"/>
    <cellStyle name="SAPBEXHLevel3X 8" xfId="51835"/>
    <cellStyle name="SAPBEXHLevel3X 8 2" xfId="51836"/>
    <cellStyle name="SAPBEXHLevel3X 9" xfId="51837"/>
    <cellStyle name="SAPBEXHLevel3X 9 2" xfId="51838"/>
    <cellStyle name="SAPBEXresData" xfId="51839"/>
    <cellStyle name="SAPBEXresData 2" xfId="51840"/>
    <cellStyle name="SAPBEXresDataEmph" xfId="51841"/>
    <cellStyle name="SAPBEXresItem" xfId="51842"/>
    <cellStyle name="SAPBEXresItem 2" xfId="51843"/>
    <cellStyle name="SAPBEXresItemX" xfId="51844"/>
    <cellStyle name="SAPBEXresItemX 2" xfId="51845"/>
    <cellStyle name="SAPBEXstdData" xfId="51846"/>
    <cellStyle name="SAPBEXstdData 2" xfId="51847"/>
    <cellStyle name="SAPBEXstdDataEmph" xfId="51848"/>
    <cellStyle name="SAPBEXstdItem" xfId="51849"/>
    <cellStyle name="SAPBEXstdItem 10" xfId="51850"/>
    <cellStyle name="SAPBEXstdItem 10 2" xfId="51851"/>
    <cellStyle name="SAPBEXstdItem 11" xfId="51852"/>
    <cellStyle name="SAPBEXstdItem 11 2" xfId="51853"/>
    <cellStyle name="SAPBEXstdItem 2" xfId="51854"/>
    <cellStyle name="SAPBEXstdItem 2 2" xfId="51855"/>
    <cellStyle name="SAPBEXstdItem 3" xfId="51856"/>
    <cellStyle name="SAPBEXstdItem 3 2" xfId="51857"/>
    <cellStyle name="SAPBEXstdItem 4" xfId="51858"/>
    <cellStyle name="SAPBEXstdItem 4 2" xfId="51859"/>
    <cellStyle name="SAPBEXstdItem 5" xfId="51860"/>
    <cellStyle name="SAPBEXstdItem 5 2" xfId="51861"/>
    <cellStyle name="SAPBEXstdItem 6" xfId="51862"/>
    <cellStyle name="SAPBEXstdItem 6 2" xfId="51863"/>
    <cellStyle name="SAPBEXstdItem 6 3" xfId="51864"/>
    <cellStyle name="SAPBEXstdItem 7" xfId="51865"/>
    <cellStyle name="SAPBEXstdItem 7 2" xfId="51866"/>
    <cellStyle name="SAPBEXstdItem 8" xfId="51867"/>
    <cellStyle name="SAPBEXstdItem 8 2" xfId="51868"/>
    <cellStyle name="SAPBEXstdItem 9" xfId="51869"/>
    <cellStyle name="SAPBEXstdItem 9 2" xfId="51870"/>
    <cellStyle name="SAPBEXstdItemX" xfId="51871"/>
    <cellStyle name="SAPBEXstdItemX 10" xfId="51872"/>
    <cellStyle name="SAPBEXstdItemX 10 2" xfId="51873"/>
    <cellStyle name="SAPBEXstdItemX 11" xfId="51874"/>
    <cellStyle name="SAPBEXstdItemX 11 2" xfId="51875"/>
    <cellStyle name="SAPBEXstdItemX 2" xfId="51876"/>
    <cellStyle name="SAPBEXstdItemX 2 2" xfId="51877"/>
    <cellStyle name="SAPBEXstdItemX 3" xfId="51878"/>
    <cellStyle name="SAPBEXstdItemX 3 2" xfId="51879"/>
    <cellStyle name="SAPBEXstdItemX 4" xfId="51880"/>
    <cellStyle name="SAPBEXstdItemX 4 2" xfId="51881"/>
    <cellStyle name="SAPBEXstdItemX 5" xfId="51882"/>
    <cellStyle name="SAPBEXstdItemX 5 2" xfId="51883"/>
    <cellStyle name="SAPBEXstdItemX 6" xfId="51884"/>
    <cellStyle name="SAPBEXstdItemX 6 2" xfId="51885"/>
    <cellStyle name="SAPBEXstdItemX 6 3" xfId="51886"/>
    <cellStyle name="SAPBEXstdItemX 7" xfId="51887"/>
    <cellStyle name="SAPBEXstdItemX 7 2" xfId="51888"/>
    <cellStyle name="SAPBEXstdItemX 8" xfId="51889"/>
    <cellStyle name="SAPBEXstdItemX 8 2" xfId="51890"/>
    <cellStyle name="SAPBEXstdItemX 9" xfId="51891"/>
    <cellStyle name="SAPBEXstdItemX 9 2" xfId="51892"/>
    <cellStyle name="SAPBEXtitle" xfId="51893"/>
    <cellStyle name="SAPBEXtitle 2" xfId="51894"/>
    <cellStyle name="SAPBEXundefined" xfId="51895"/>
    <cellStyle name="Section Number" xfId="51896"/>
    <cellStyle name="Section Number 2" xfId="51897"/>
    <cellStyle name="Section Number 2 2" xfId="51898"/>
    <cellStyle name="Section Number 3" xfId="51899"/>
    <cellStyle name="Section Number 4" xfId="51900"/>
    <cellStyle name="Sheet Title" xfId="51901"/>
    <cellStyle name="Sheet Title 2" xfId="51902"/>
    <cellStyle name="Sheet Title 2 2" xfId="51903"/>
    <cellStyle name="Sheet Title 3" xfId="51904"/>
    <cellStyle name="Sheet Title 4" xfId="51905"/>
    <cellStyle name="SheetHeader1" xfId="51906"/>
    <cellStyle name="SheetHeader2" xfId="51907"/>
    <cellStyle name="SheetHeader3" xfId="51908"/>
    <cellStyle name="Smart Bold" xfId="51909"/>
    <cellStyle name="Smart Forecast" xfId="51910"/>
    <cellStyle name="Smart Forecast 2" xfId="51911"/>
    <cellStyle name="Smart Forecast 2 2" xfId="51912"/>
    <cellStyle name="Smart General" xfId="51913"/>
    <cellStyle name="Smart Highlight" xfId="51914"/>
    <cellStyle name="Smart Highlight 2" xfId="51915"/>
    <cellStyle name="Smart Percent" xfId="51916"/>
    <cellStyle name="Smart Percent 2" xfId="51917"/>
    <cellStyle name="Smart Source" xfId="51918"/>
    <cellStyle name="Smart Source 2" xfId="51919"/>
    <cellStyle name="Smart Subtitle 1" xfId="51920"/>
    <cellStyle name="Smart Subtitle 1 2" xfId="51921"/>
    <cellStyle name="Smart Subtitle 2" xfId="51922"/>
    <cellStyle name="Smart Subtitle 2 2" xfId="51923"/>
    <cellStyle name="Smart Subtitle 3" xfId="51924"/>
    <cellStyle name="Smart Subtotal" xfId="51925"/>
    <cellStyle name="Smart Title" xfId="51926"/>
    <cellStyle name="Smart Title 2" xfId="51927"/>
    <cellStyle name="Smart Title 3" xfId="51928"/>
    <cellStyle name="Smart Title 4" xfId="51929"/>
    <cellStyle name="Smart Title 5" xfId="51930"/>
    <cellStyle name="Smart Title 6" xfId="51931"/>
    <cellStyle name="Smart Title 7" xfId="51932"/>
    <cellStyle name="Smart Total" xfId="51933"/>
    <cellStyle name="Smart Total 2" xfId="51934"/>
    <cellStyle name="Style 1" xfId="51935"/>
    <cellStyle name="Style 1 2" xfId="51936"/>
    <cellStyle name="Table_Heading" xfId="51937"/>
    <cellStyle name="Technical_Input" xfId="51938"/>
    <cellStyle name="Title 2" xfId="51939"/>
    <cellStyle name="Title 3" xfId="51940"/>
    <cellStyle name="Title 4" xfId="51941"/>
    <cellStyle name="Title(1)" xfId="51942"/>
    <cellStyle name="Title(1) 2" xfId="51943"/>
    <cellStyle name="Total 2" xfId="51944"/>
    <cellStyle name="Total 2 10" xfId="51945"/>
    <cellStyle name="Total 2 10 2" xfId="51946"/>
    <cellStyle name="Total 2 11" xfId="51947"/>
    <cellStyle name="Total 2 11 2" xfId="51948"/>
    <cellStyle name="Total 2 12" xfId="51949"/>
    <cellStyle name="Total 2 12 2" xfId="51950"/>
    <cellStyle name="Total 2 13" xfId="51951"/>
    <cellStyle name="Total 2 2" xfId="51952"/>
    <cellStyle name="Total 2 2 2" xfId="51953"/>
    <cellStyle name="Total 2 3" xfId="51954"/>
    <cellStyle name="Total 2 3 2" xfId="51955"/>
    <cellStyle name="Total 2 4" xfId="51956"/>
    <cellStyle name="Total 2 4 2" xfId="51957"/>
    <cellStyle name="Total 2 5" xfId="51958"/>
    <cellStyle name="Total 2 5 2" xfId="51959"/>
    <cellStyle name="Total 2 6" xfId="51960"/>
    <cellStyle name="Total 2 6 2" xfId="51961"/>
    <cellStyle name="Total 2 7" xfId="51962"/>
    <cellStyle name="Total 2 7 2" xfId="51963"/>
    <cellStyle name="Total 2 8" xfId="51964"/>
    <cellStyle name="Total 2 8 2" xfId="51965"/>
    <cellStyle name="Total 2 9" xfId="51966"/>
    <cellStyle name="Total 2 9 2" xfId="51967"/>
    <cellStyle name="Total 3" xfId="51968"/>
    <cellStyle name="Total 3 10" xfId="51969"/>
    <cellStyle name="Total 3 10 2" xfId="51970"/>
    <cellStyle name="Total 3 11" xfId="51971"/>
    <cellStyle name="Total 3 11 2" xfId="51972"/>
    <cellStyle name="Total 3 12" xfId="51973"/>
    <cellStyle name="Total 3 12 2" xfId="51974"/>
    <cellStyle name="Total 3 13" xfId="51975"/>
    <cellStyle name="Total 3 2" xfId="51976"/>
    <cellStyle name="Total 3 2 2" xfId="51977"/>
    <cellStyle name="Total 3 3" xfId="51978"/>
    <cellStyle name="Total 3 3 2" xfId="51979"/>
    <cellStyle name="Total 3 4" xfId="51980"/>
    <cellStyle name="Total 3 4 2" xfId="51981"/>
    <cellStyle name="Total 3 5" xfId="51982"/>
    <cellStyle name="Total 3 5 2" xfId="51983"/>
    <cellStyle name="Total 3 6" xfId="51984"/>
    <cellStyle name="Total 3 6 2" xfId="51985"/>
    <cellStyle name="Total 3 7" xfId="51986"/>
    <cellStyle name="Total 3 7 2" xfId="51987"/>
    <cellStyle name="Total 3 8" xfId="51988"/>
    <cellStyle name="Total 3 8 2" xfId="51989"/>
    <cellStyle name="Total 3 9" xfId="51990"/>
    <cellStyle name="Total 3 9 2" xfId="51991"/>
    <cellStyle name="Total 4" xfId="51992"/>
    <cellStyle name="Total 5" xfId="51993"/>
    <cellStyle name="tt - Style1" xfId="51994"/>
    <cellStyle name="tt - Style1 2" xfId="51995"/>
    <cellStyle name="Underline" xfId="51996"/>
    <cellStyle name="Underline 2" xfId="51997"/>
    <cellStyle name="Underline 2 2" xfId="51998"/>
    <cellStyle name="Underline 2 2 2" xfId="51999"/>
    <cellStyle name="Underline 2 2 2 2" xfId="52000"/>
    <cellStyle name="Underline 2 2 3" xfId="52001"/>
    <cellStyle name="Underline 2 3" xfId="52002"/>
    <cellStyle name="Underline 2 3 2" xfId="52003"/>
    <cellStyle name="Underline 2 4" xfId="52004"/>
    <cellStyle name="Underline 3" xfId="52005"/>
    <cellStyle name="Underline 3 2" xfId="52006"/>
    <cellStyle name="Underline 3 2 2" xfId="52007"/>
    <cellStyle name="Underline 3 3" xfId="52008"/>
    <cellStyle name="Underline 4" xfId="52009"/>
    <cellStyle name="Underline 4 2" xfId="52010"/>
    <cellStyle name="Underline 5" xfId="52011"/>
    <cellStyle name="unit" xfId="52012"/>
    <cellStyle name="Unit Labels" xfId="10"/>
    <cellStyle name="Units" xfId="52013"/>
    <cellStyle name="Units 2" xfId="52014"/>
    <cellStyle name="Units 2 2" xfId="52015"/>
    <cellStyle name="Units 3" xfId="52016"/>
    <cellStyle name="Units 4" xfId="52017"/>
    <cellStyle name="Warning Text 2" xfId="52018"/>
    <cellStyle name="Warning Text 3" xfId="52019"/>
    <cellStyle name="WIP" xfId="52020"/>
    <cellStyle name="WIP 10" xfId="52021"/>
    <cellStyle name="WIP 10 2" xfId="52022"/>
    <cellStyle name="WIP 10 2 2" xfId="52023"/>
    <cellStyle name="WIP 10 2 2 2" xfId="52024"/>
    <cellStyle name="WIP 10 2 3" xfId="52025"/>
    <cellStyle name="WIP 10 3" xfId="52026"/>
    <cellStyle name="WIP 10 3 2" xfId="52027"/>
    <cellStyle name="WIP 10 4" xfId="52028"/>
    <cellStyle name="WIP 11" xfId="52029"/>
    <cellStyle name="WIP 11 2" xfId="52030"/>
    <cellStyle name="WIP 11 2 2" xfId="52031"/>
    <cellStyle name="WIP 11 2 2 2" xfId="52032"/>
    <cellStyle name="WIP 11 2 3" xfId="52033"/>
    <cellStyle name="WIP 11 3" xfId="52034"/>
    <cellStyle name="WIP 11 3 2" xfId="52035"/>
    <cellStyle name="WIP 11 4" xfId="52036"/>
    <cellStyle name="WIP 12" xfId="52037"/>
    <cellStyle name="WIP 12 2" xfId="52038"/>
    <cellStyle name="WIP 12 2 2" xfId="52039"/>
    <cellStyle name="WIP 12 2 2 2" xfId="52040"/>
    <cellStyle name="WIP 12 2 3" xfId="52041"/>
    <cellStyle name="WIP 12 3" xfId="52042"/>
    <cellStyle name="WIP 12 3 2" xfId="52043"/>
    <cellStyle name="WIP 12 4" xfId="52044"/>
    <cellStyle name="WIP 13" xfId="52045"/>
    <cellStyle name="WIP 13 2" xfId="52046"/>
    <cellStyle name="WIP 13 2 2" xfId="52047"/>
    <cellStyle name="WIP 13 3" xfId="52048"/>
    <cellStyle name="WIP 14" xfId="52049"/>
    <cellStyle name="WIP 14 2" xfId="52050"/>
    <cellStyle name="WIP 15" xfId="52051"/>
    <cellStyle name="WIP 2" xfId="52052"/>
    <cellStyle name="WIP 2 2" xfId="52053"/>
    <cellStyle name="WIP 2 2 2" xfId="52054"/>
    <cellStyle name="WIP 2 2 2 2" xfId="52055"/>
    <cellStyle name="WIP 2 2 3" xfId="52056"/>
    <cellStyle name="WIP 2 3" xfId="52057"/>
    <cellStyle name="WIP 2 3 2" xfId="52058"/>
    <cellStyle name="WIP 2 4" xfId="52059"/>
    <cellStyle name="WIP 3" xfId="52060"/>
    <cellStyle name="WIP 3 2" xfId="52061"/>
    <cellStyle name="WIP 3 2 2" xfId="52062"/>
    <cellStyle name="WIP 3 2 2 2" xfId="52063"/>
    <cellStyle name="WIP 3 2 3" xfId="52064"/>
    <cellStyle name="WIP 3 3" xfId="52065"/>
    <cellStyle name="WIP 3 3 2" xfId="52066"/>
    <cellStyle name="WIP 3 4" xfId="52067"/>
    <cellStyle name="WIP 4" xfId="52068"/>
    <cellStyle name="WIP 4 2" xfId="52069"/>
    <cellStyle name="WIP 4 2 2" xfId="52070"/>
    <cellStyle name="WIP 4 2 2 2" xfId="52071"/>
    <cellStyle name="WIP 4 2 3" xfId="52072"/>
    <cellStyle name="WIP 4 3" xfId="52073"/>
    <cellStyle name="WIP 4 3 2" xfId="52074"/>
    <cellStyle name="WIP 4 4" xfId="52075"/>
    <cellStyle name="WIP 5" xfId="52076"/>
    <cellStyle name="WIP 5 2" xfId="52077"/>
    <cellStyle name="WIP 5 2 2" xfId="52078"/>
    <cellStyle name="WIP 5 2 2 2" xfId="52079"/>
    <cellStyle name="WIP 5 2 3" xfId="52080"/>
    <cellStyle name="WIP 5 3" xfId="52081"/>
    <cellStyle name="WIP 5 3 2" xfId="52082"/>
    <cellStyle name="WIP 5 4" xfId="52083"/>
    <cellStyle name="WIP 6" xfId="52084"/>
    <cellStyle name="WIP 6 2" xfId="52085"/>
    <cellStyle name="WIP 6 2 2" xfId="52086"/>
    <cellStyle name="WIP 6 2 2 2" xfId="52087"/>
    <cellStyle name="WIP 6 2 3" xfId="52088"/>
    <cellStyle name="WIP 6 3" xfId="52089"/>
    <cellStyle name="WIP 6 3 2" xfId="52090"/>
    <cellStyle name="WIP 6 4" xfId="52091"/>
    <cellStyle name="WIP 7" xfId="52092"/>
    <cellStyle name="WIP 7 2" xfId="52093"/>
    <cellStyle name="WIP 7 2 2" xfId="52094"/>
    <cellStyle name="WIP 7 2 2 2" xfId="52095"/>
    <cellStyle name="WIP 7 2 3" xfId="52096"/>
    <cellStyle name="WIP 7 3" xfId="52097"/>
    <cellStyle name="WIP 7 3 2" xfId="52098"/>
    <cellStyle name="WIP 7 4" xfId="52099"/>
    <cellStyle name="WIP 8" xfId="52100"/>
    <cellStyle name="WIP 8 2" xfId="52101"/>
    <cellStyle name="WIP 8 2 2" xfId="52102"/>
    <cellStyle name="WIP 8 2 2 2" xfId="52103"/>
    <cellStyle name="WIP 8 2 3" xfId="52104"/>
    <cellStyle name="WIP 8 3" xfId="52105"/>
    <cellStyle name="WIP 8 3 2" xfId="52106"/>
    <cellStyle name="WIP 8 4" xfId="52107"/>
    <cellStyle name="WIP 9" xfId="52108"/>
    <cellStyle name="WIP 9 2" xfId="52109"/>
    <cellStyle name="WIP 9 2 2" xfId="52110"/>
    <cellStyle name="WIP 9 2 2 2" xfId="52111"/>
    <cellStyle name="WIP 9 2 3" xfId="52112"/>
    <cellStyle name="WIP 9 3" xfId="52113"/>
    <cellStyle name="WIP 9 3 2" xfId="52114"/>
    <cellStyle name="WIP 9 4" xfId="52115"/>
  </cellStyles>
  <dxfs count="0"/>
  <tableStyles count="0" defaultTableStyle="TableStyleMedium2" defaultPivotStyle="PivotStyleLight16"/>
  <colors>
    <mruColors>
      <color rgb="FFFFFFCC"/>
      <color rgb="FFC0C0C0"/>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Spin" dx="31" fmlaLink="$C$6" max="15" min="1" page="10"/>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9</xdr:col>
      <xdr:colOff>0</xdr:colOff>
      <xdr:row>9</xdr:row>
      <xdr:rowOff>0</xdr:rowOff>
    </xdr:to>
    <xdr:sp macro="" textlink="">
      <xdr:nvSpPr>
        <xdr:cNvPr id="2" name="Rectangle 1"/>
        <xdr:cNvSpPr/>
      </xdr:nvSpPr>
      <xdr:spPr>
        <a:xfrm>
          <a:off x="3643313" y="1333500"/>
          <a:ext cx="1857375" cy="333375"/>
        </a:xfrm>
        <a:prstGeom prst="rect">
          <a:avLst/>
        </a:prstGeom>
        <a:solidFill>
          <a:schemeClr val="bg1">
            <a:lumMod val="50000"/>
          </a:schemeClr>
        </a:solidFill>
        <a:ln>
          <a:solidFill>
            <a:srgbClr val="606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a:t>Inputs and Calculations</a:t>
          </a:r>
        </a:p>
      </xdr:txBody>
    </xdr:sp>
    <xdr:clientData/>
  </xdr:twoCellAnchor>
  <xdr:twoCellAnchor>
    <xdr:from>
      <xdr:col>1</xdr:col>
      <xdr:colOff>1209675</xdr:colOff>
      <xdr:row>7</xdr:row>
      <xdr:rowOff>0</xdr:rowOff>
    </xdr:from>
    <xdr:to>
      <xdr:col>2</xdr:col>
      <xdr:colOff>466724</xdr:colOff>
      <xdr:row>9</xdr:row>
      <xdr:rowOff>0</xdr:rowOff>
    </xdr:to>
    <xdr:sp macro="" textlink="">
      <xdr:nvSpPr>
        <xdr:cNvPr id="4" name="Rectangle 3"/>
        <xdr:cNvSpPr/>
      </xdr:nvSpPr>
      <xdr:spPr>
        <a:xfrm flipH="1">
          <a:off x="1724025" y="1314450"/>
          <a:ext cx="990599" cy="323850"/>
        </a:xfrm>
        <a:prstGeom prst="rect">
          <a:avLst/>
        </a:prstGeom>
        <a:solidFill>
          <a:schemeClr val="bg1">
            <a:lumMod val="50000"/>
          </a:schemeClr>
        </a:solidFill>
        <a:ln>
          <a:solidFill>
            <a:srgbClr val="606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System</a:t>
          </a:r>
        </a:p>
      </xdr:txBody>
    </xdr:sp>
    <xdr:clientData/>
  </xdr:twoCellAnchor>
  <xdr:twoCellAnchor>
    <xdr:from>
      <xdr:col>1</xdr:col>
      <xdr:colOff>1209676</xdr:colOff>
      <xdr:row>11</xdr:row>
      <xdr:rowOff>0</xdr:rowOff>
    </xdr:from>
    <xdr:to>
      <xdr:col>3</xdr:col>
      <xdr:colOff>0</xdr:colOff>
      <xdr:row>13</xdr:row>
      <xdr:rowOff>0</xdr:rowOff>
    </xdr:to>
    <xdr:sp macro="" textlink="">
      <xdr:nvSpPr>
        <xdr:cNvPr id="5" name="Rectangle 4"/>
        <xdr:cNvSpPr/>
      </xdr:nvSpPr>
      <xdr:spPr>
        <a:xfrm flipH="1">
          <a:off x="1724026" y="1962150"/>
          <a:ext cx="990599" cy="3238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Cover</a:t>
          </a:r>
        </a:p>
      </xdr:txBody>
    </xdr:sp>
    <xdr:clientData/>
  </xdr:twoCellAnchor>
  <xdr:twoCellAnchor>
    <xdr:from>
      <xdr:col>1</xdr:col>
      <xdr:colOff>1200151</xdr:colOff>
      <xdr:row>14</xdr:row>
      <xdr:rowOff>104775</xdr:rowOff>
    </xdr:from>
    <xdr:to>
      <xdr:col>2</xdr:col>
      <xdr:colOff>457200</xdr:colOff>
      <xdr:row>16</xdr:row>
      <xdr:rowOff>104775</xdr:rowOff>
    </xdr:to>
    <xdr:sp macro="" textlink="">
      <xdr:nvSpPr>
        <xdr:cNvPr id="6" name="Rectangle 5"/>
        <xdr:cNvSpPr/>
      </xdr:nvSpPr>
      <xdr:spPr>
        <a:xfrm flipH="1">
          <a:off x="1714501" y="2571750"/>
          <a:ext cx="990599" cy="3238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Contents</a:t>
          </a:r>
        </a:p>
      </xdr:txBody>
    </xdr:sp>
    <xdr:clientData/>
  </xdr:twoCellAnchor>
  <xdr:twoCellAnchor>
    <xdr:from>
      <xdr:col>1</xdr:col>
      <xdr:colOff>1200151</xdr:colOff>
      <xdr:row>18</xdr:row>
      <xdr:rowOff>28575</xdr:rowOff>
    </xdr:from>
    <xdr:to>
      <xdr:col>2</xdr:col>
      <xdr:colOff>457200</xdr:colOff>
      <xdr:row>20</xdr:row>
      <xdr:rowOff>28575</xdr:rowOff>
    </xdr:to>
    <xdr:sp macro="" textlink="">
      <xdr:nvSpPr>
        <xdr:cNvPr id="7" name="Rectangle 6"/>
        <xdr:cNvSpPr/>
      </xdr:nvSpPr>
      <xdr:spPr>
        <a:xfrm flipH="1">
          <a:off x="1714501" y="3171825"/>
          <a:ext cx="990599" cy="3238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Schematic</a:t>
          </a:r>
        </a:p>
      </xdr:txBody>
    </xdr:sp>
    <xdr:clientData/>
  </xdr:twoCellAnchor>
  <xdr:twoCellAnchor>
    <xdr:from>
      <xdr:col>5</xdr:col>
      <xdr:colOff>0</xdr:colOff>
      <xdr:row>14</xdr:row>
      <xdr:rowOff>0</xdr:rowOff>
    </xdr:from>
    <xdr:to>
      <xdr:col>9</xdr:col>
      <xdr:colOff>0</xdr:colOff>
      <xdr:row>16</xdr:row>
      <xdr:rowOff>1</xdr:rowOff>
    </xdr:to>
    <xdr:sp macro="" textlink="">
      <xdr:nvSpPr>
        <xdr:cNvPr id="11" name="Rectangle 10"/>
        <xdr:cNvSpPr/>
      </xdr:nvSpPr>
      <xdr:spPr>
        <a:xfrm>
          <a:off x="3643313" y="2512219"/>
          <a:ext cx="1857375" cy="333376"/>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WACC       </a:t>
          </a:r>
        </a:p>
      </xdr:txBody>
    </xdr:sp>
    <xdr:clientData/>
  </xdr:twoCellAnchor>
  <xdr:twoCellAnchor>
    <xdr:from>
      <xdr:col>5</xdr:col>
      <xdr:colOff>0</xdr:colOff>
      <xdr:row>11</xdr:row>
      <xdr:rowOff>0</xdr:rowOff>
    </xdr:from>
    <xdr:to>
      <xdr:col>9</xdr:col>
      <xdr:colOff>0</xdr:colOff>
      <xdr:row>13</xdr:row>
      <xdr:rowOff>1</xdr:rowOff>
    </xdr:to>
    <xdr:sp macro="" textlink="">
      <xdr:nvSpPr>
        <xdr:cNvPr id="12" name="Rectangle 11"/>
        <xdr:cNvSpPr/>
      </xdr:nvSpPr>
      <xdr:spPr>
        <a:xfrm>
          <a:off x="3643313" y="2000250"/>
          <a:ext cx="1857375" cy="333376"/>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ARR   </a:t>
          </a:r>
        </a:p>
      </xdr:txBody>
    </xdr:sp>
    <xdr:clientData/>
  </xdr:twoCellAnchor>
  <xdr:twoCellAnchor>
    <xdr:from>
      <xdr:col>5</xdr:col>
      <xdr:colOff>0</xdr:colOff>
      <xdr:row>17</xdr:row>
      <xdr:rowOff>0</xdr:rowOff>
    </xdr:from>
    <xdr:to>
      <xdr:col>9</xdr:col>
      <xdr:colOff>0</xdr:colOff>
      <xdr:row>19</xdr:row>
      <xdr:rowOff>1</xdr:rowOff>
    </xdr:to>
    <xdr:sp macro="" textlink="">
      <xdr:nvSpPr>
        <xdr:cNvPr id="13" name="Rectangle 12"/>
        <xdr:cNvSpPr/>
      </xdr:nvSpPr>
      <xdr:spPr>
        <a:xfrm>
          <a:off x="3643313" y="3036094"/>
          <a:ext cx="1857375" cy="333376"/>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Revenue</a:t>
          </a:r>
        </a:p>
      </xdr:txBody>
    </xdr:sp>
    <xdr:clientData/>
  </xdr:twoCellAnchor>
  <xdr:twoCellAnchor>
    <xdr:from>
      <xdr:col>1</xdr:col>
      <xdr:colOff>1209676</xdr:colOff>
      <xdr:row>22</xdr:row>
      <xdr:rowOff>19050</xdr:rowOff>
    </xdr:from>
    <xdr:to>
      <xdr:col>3</xdr:col>
      <xdr:colOff>0</xdr:colOff>
      <xdr:row>24</xdr:row>
      <xdr:rowOff>19050</xdr:rowOff>
    </xdr:to>
    <xdr:sp macro="" textlink="Change_Log!B2">
      <xdr:nvSpPr>
        <xdr:cNvPr id="14" name="Rectangle 13"/>
        <xdr:cNvSpPr/>
      </xdr:nvSpPr>
      <xdr:spPr>
        <a:xfrm flipH="1">
          <a:off x="1724026" y="3810000"/>
          <a:ext cx="990599" cy="3238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F1C9FD1-0188-44B7-9870-A003B9C45C6D}" type="TxLink">
            <a:rPr lang="en-US" sz="1000" b="1" i="0" u="none" strike="noStrike">
              <a:solidFill>
                <a:srgbClr val="FFFFFF"/>
              </a:solidFill>
              <a:latin typeface="Calibri"/>
            </a:rPr>
            <a:pPr algn="l"/>
            <a:t>Change_Log</a:t>
          </a:fld>
          <a:endParaRPr lang="en-AU" sz="1100"/>
        </a:p>
      </xdr:txBody>
    </xdr:sp>
    <xdr:clientData/>
  </xdr:twoCellAnchor>
  <xdr:twoCellAnchor>
    <xdr:from>
      <xdr:col>1</xdr:col>
      <xdr:colOff>1209676</xdr:colOff>
      <xdr:row>26</xdr:row>
      <xdr:rowOff>0</xdr:rowOff>
    </xdr:from>
    <xdr:to>
      <xdr:col>3</xdr:col>
      <xdr:colOff>0</xdr:colOff>
      <xdr:row>28</xdr:row>
      <xdr:rowOff>0</xdr:rowOff>
    </xdr:to>
    <xdr:sp macro="" textlink="">
      <xdr:nvSpPr>
        <xdr:cNvPr id="15" name="Rectangle 14"/>
        <xdr:cNvSpPr/>
      </xdr:nvSpPr>
      <xdr:spPr>
        <a:xfrm flipH="1">
          <a:off x="1721645" y="4536281"/>
          <a:ext cx="992980" cy="333375"/>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Check_C</a:t>
          </a:r>
        </a:p>
      </xdr:txBody>
    </xdr:sp>
    <xdr:clientData/>
  </xdr:twoCellAnchor>
  <xdr:twoCellAnchor>
    <xdr:from>
      <xdr:col>5</xdr:col>
      <xdr:colOff>0</xdr:colOff>
      <xdr:row>19</xdr:row>
      <xdr:rowOff>166686</xdr:rowOff>
    </xdr:from>
    <xdr:to>
      <xdr:col>9</xdr:col>
      <xdr:colOff>0</xdr:colOff>
      <xdr:row>22</xdr:row>
      <xdr:rowOff>0</xdr:rowOff>
    </xdr:to>
    <xdr:sp macro="" textlink="">
      <xdr:nvSpPr>
        <xdr:cNvPr id="23" name="Rectangle 22"/>
        <xdr:cNvSpPr/>
      </xdr:nvSpPr>
      <xdr:spPr>
        <a:xfrm>
          <a:off x="3643313" y="3536155"/>
          <a:ext cx="1857375" cy="333376"/>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Operating Expenses</a:t>
          </a:r>
        </a:p>
      </xdr:txBody>
    </xdr:sp>
    <xdr:clientData/>
  </xdr:twoCellAnchor>
  <xdr:twoCellAnchor>
    <xdr:from>
      <xdr:col>5</xdr:col>
      <xdr:colOff>0</xdr:colOff>
      <xdr:row>23</xdr:row>
      <xdr:rowOff>0</xdr:rowOff>
    </xdr:from>
    <xdr:to>
      <xdr:col>9</xdr:col>
      <xdr:colOff>0</xdr:colOff>
      <xdr:row>25</xdr:row>
      <xdr:rowOff>1</xdr:rowOff>
    </xdr:to>
    <xdr:sp macro="" textlink="">
      <xdr:nvSpPr>
        <xdr:cNvPr id="24" name="Rectangle 23"/>
        <xdr:cNvSpPr/>
      </xdr:nvSpPr>
      <xdr:spPr>
        <a:xfrm>
          <a:off x="3643313" y="4036219"/>
          <a:ext cx="1857375" cy="333376"/>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Capital_Base</a:t>
          </a:r>
        </a:p>
      </xdr:txBody>
    </xdr:sp>
    <xdr:clientData/>
  </xdr:twoCellAnchor>
  <xdr:twoCellAnchor>
    <xdr:from>
      <xdr:col>5</xdr:col>
      <xdr:colOff>0</xdr:colOff>
      <xdr:row>12</xdr:row>
      <xdr:rowOff>0</xdr:rowOff>
    </xdr:from>
    <xdr:to>
      <xdr:col>5</xdr:col>
      <xdr:colOff>12700</xdr:colOff>
      <xdr:row>18</xdr:row>
      <xdr:rowOff>1</xdr:rowOff>
    </xdr:to>
    <xdr:cxnSp macro="">
      <xdr:nvCxnSpPr>
        <xdr:cNvPr id="32" name="Straight Arrow Connector 31"/>
        <xdr:cNvCxnSpPr>
          <a:stCxn id="13" idx="1"/>
          <a:endCxn id="12" idx="1"/>
        </xdr:cNvCxnSpPr>
      </xdr:nvCxnSpPr>
      <xdr:spPr>
        <a:xfrm rot="10800000">
          <a:off x="3643313" y="2166938"/>
          <a:ext cx="12700" cy="1035844"/>
        </a:xfrm>
        <a:prstGeom prst="bentConnector3">
          <a:avLst>
            <a:gd name="adj1" fmla="val 18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1</xdr:rowOff>
    </xdr:from>
    <xdr:to>
      <xdr:col>5</xdr:col>
      <xdr:colOff>12700</xdr:colOff>
      <xdr:row>15</xdr:row>
      <xdr:rowOff>2</xdr:rowOff>
    </xdr:to>
    <xdr:cxnSp macro="">
      <xdr:nvCxnSpPr>
        <xdr:cNvPr id="33" name="Straight Arrow Connector 31"/>
        <xdr:cNvCxnSpPr>
          <a:stCxn id="11" idx="1"/>
          <a:endCxn id="12" idx="1"/>
        </xdr:cNvCxnSpPr>
      </xdr:nvCxnSpPr>
      <xdr:spPr>
        <a:xfrm rot="10800000">
          <a:off x="3643313" y="2166939"/>
          <a:ext cx="12700" cy="511969"/>
        </a:xfrm>
        <a:prstGeom prst="bentConnector3">
          <a:avLst>
            <a:gd name="adj1" fmla="val 18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1</xdr:rowOff>
    </xdr:from>
    <xdr:to>
      <xdr:col>5</xdr:col>
      <xdr:colOff>12700</xdr:colOff>
      <xdr:row>21</xdr:row>
      <xdr:rowOff>0</xdr:rowOff>
    </xdr:to>
    <xdr:cxnSp macro="">
      <xdr:nvCxnSpPr>
        <xdr:cNvPr id="34" name="Straight Arrow Connector 31"/>
        <xdr:cNvCxnSpPr>
          <a:stCxn id="23" idx="1"/>
          <a:endCxn id="12" idx="1"/>
        </xdr:cNvCxnSpPr>
      </xdr:nvCxnSpPr>
      <xdr:spPr>
        <a:xfrm rot="10800000">
          <a:off x="3643313" y="2166939"/>
          <a:ext cx="12700" cy="1535905"/>
        </a:xfrm>
        <a:prstGeom prst="bentConnector3">
          <a:avLst>
            <a:gd name="adj1" fmla="val 18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1</xdr:rowOff>
    </xdr:from>
    <xdr:to>
      <xdr:col>5</xdr:col>
      <xdr:colOff>12700</xdr:colOff>
      <xdr:row>24</xdr:row>
      <xdr:rowOff>2</xdr:rowOff>
    </xdr:to>
    <xdr:cxnSp macro="">
      <xdr:nvCxnSpPr>
        <xdr:cNvPr id="39" name="Straight Arrow Connector 31"/>
        <xdr:cNvCxnSpPr>
          <a:stCxn id="24" idx="1"/>
          <a:endCxn id="12" idx="1"/>
        </xdr:cNvCxnSpPr>
      </xdr:nvCxnSpPr>
      <xdr:spPr>
        <a:xfrm rot="10800000">
          <a:off x="3643313" y="2166939"/>
          <a:ext cx="12700" cy="2035969"/>
        </a:xfrm>
        <a:prstGeom prst="bentConnector3">
          <a:avLst>
            <a:gd name="adj1" fmla="val 18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xdr:row>
      <xdr:rowOff>1</xdr:rowOff>
    </xdr:from>
    <xdr:to>
      <xdr:col>9</xdr:col>
      <xdr:colOff>12700</xdr:colOff>
      <xdr:row>18</xdr:row>
      <xdr:rowOff>1</xdr:rowOff>
    </xdr:to>
    <xdr:cxnSp macro="">
      <xdr:nvCxnSpPr>
        <xdr:cNvPr id="47" name="Straight Arrow Connector 46"/>
        <xdr:cNvCxnSpPr>
          <a:stCxn id="12" idx="3"/>
          <a:endCxn id="13" idx="3"/>
        </xdr:cNvCxnSpPr>
      </xdr:nvCxnSpPr>
      <xdr:spPr>
        <a:xfrm>
          <a:off x="5511362" y="2141484"/>
          <a:ext cx="12700" cy="1031327"/>
        </a:xfrm>
        <a:prstGeom prst="bentConnector3">
          <a:avLst>
            <a:gd name="adj1" fmla="val 18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26</xdr:row>
      <xdr:rowOff>0</xdr:rowOff>
    </xdr:from>
    <xdr:to>
      <xdr:col>9</xdr:col>
      <xdr:colOff>0</xdr:colOff>
      <xdr:row>28</xdr:row>
      <xdr:rowOff>1</xdr:rowOff>
    </xdr:to>
    <xdr:sp macro="" textlink="Depreciation_10yrs!B2">
      <xdr:nvSpPr>
        <xdr:cNvPr id="25" name="Rectangle 24"/>
        <xdr:cNvSpPr/>
      </xdr:nvSpPr>
      <xdr:spPr>
        <a:xfrm>
          <a:off x="3651250" y="4373563"/>
          <a:ext cx="1873250" cy="317501"/>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E39B987-EA0D-47AE-9BB8-B7D2ED9A7C18}" type="TxLink">
            <a:rPr lang="en-US" sz="1000" b="1" i="0" u="none" strike="noStrike">
              <a:solidFill>
                <a:srgbClr val="FFFFFF"/>
              </a:solidFill>
              <a:latin typeface="Calibri"/>
            </a:rPr>
            <a:pPr algn="l"/>
            <a:t>Depreciation_10Yrs</a:t>
          </a:fld>
          <a:endParaRPr lang="en-AU" sz="1100"/>
        </a:p>
      </xdr:txBody>
    </xdr:sp>
    <xdr:clientData/>
  </xdr:twoCellAnchor>
  <xdr:twoCellAnchor>
    <xdr:from>
      <xdr:col>9</xdr:col>
      <xdr:colOff>0</xdr:colOff>
      <xdr:row>24</xdr:row>
      <xdr:rowOff>1</xdr:rowOff>
    </xdr:from>
    <xdr:to>
      <xdr:col>9</xdr:col>
      <xdr:colOff>12700</xdr:colOff>
      <xdr:row>27</xdr:row>
      <xdr:rowOff>1</xdr:rowOff>
    </xdr:to>
    <xdr:cxnSp macro="">
      <xdr:nvCxnSpPr>
        <xdr:cNvPr id="26" name="Straight Arrow Connector 46"/>
        <xdr:cNvCxnSpPr>
          <a:stCxn id="24" idx="3"/>
          <a:endCxn id="25" idx="3"/>
        </xdr:cNvCxnSpPr>
      </xdr:nvCxnSpPr>
      <xdr:spPr>
        <a:xfrm>
          <a:off x="5524500" y="4056064"/>
          <a:ext cx="12700" cy="476250"/>
        </a:xfrm>
        <a:prstGeom prst="bentConnector3">
          <a:avLst>
            <a:gd name="adj1" fmla="val 18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67734</xdr:colOff>
          <xdr:row>4</xdr:row>
          <xdr:rowOff>27516</xdr:rowOff>
        </xdr:from>
        <xdr:to>
          <xdr:col>3</xdr:col>
          <xdr:colOff>455083</xdr:colOff>
          <xdr:row>6</xdr:row>
          <xdr:rowOff>84667</xdr:rowOff>
        </xdr:to>
        <xdr:sp macro="" textlink="">
          <xdr:nvSpPr>
            <xdr:cNvPr id="27649" name="Spinner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rojects%20&amp;%20Taxes\1.%20General\Controlling\Financial%20Controlling%20Tool\f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data\50%20Year%20Corporate%20Plan\4.%20Regulatory\2.%20NC%20depreciation%20reconciliation%20work\Draft%20Appendix%20B%20-%20Regulatory%20Model-%206%20April%202018,%204pm%20-%20NC%20COPY.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Input"/>
      <sheetName val="Eingaben"/>
      <sheetName val="Bilanz Erfolg"/>
      <sheetName val="Graphdata2"/>
      <sheetName val="Graphdata"/>
      <sheetName val="Dialog1"/>
      <sheetName val="Dialog2"/>
      <sheetName val="ABLA"/>
      <sheetName val="Cockpit"/>
      <sheetName val="2Perioden"/>
      <sheetName val="3Perioden"/>
      <sheetName val="4Perioden"/>
      <sheetName val="5Perioden"/>
      <sheetName val="6Perioden"/>
      <sheetName val="Graphdata_CF"/>
      <sheetName val="Cash Flow"/>
      <sheetName val="Kennzahlen"/>
      <sheetName val="Kennz.Details"/>
      <sheetName val="zusammenfassung"/>
      <sheetName val="fct.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chematic"/>
      <sheetName val="User_Notes"/>
      <sheetName val="Data_Log"/>
      <sheetName val="Input_A"/>
      <sheetName val="Main_C"/>
      <sheetName val="Revenue_C"/>
      <sheetName val="Capital_Base"/>
      <sheetName val="Depreciation_C"/>
      <sheetName val="Flags_C"/>
      <sheetName val="Check_C"/>
    </sheetNames>
    <sheetDataSet>
      <sheetData sheetId="0"/>
      <sheetData sheetId="1"/>
      <sheetData sheetId="2"/>
      <sheetData sheetId="3"/>
      <sheetData sheetId="4"/>
      <sheetData sheetId="5">
        <row r="17">
          <cell r="D17" t="str">
            <v>Appendix B: PoM Regulatory Model (Commercial in Confidence)</v>
          </cell>
        </row>
        <row r="93">
          <cell r="D93">
            <v>100</v>
          </cell>
        </row>
        <row r="94">
          <cell r="D94">
            <v>1</v>
          </cell>
        </row>
        <row r="96">
          <cell r="D96">
            <v>1</v>
          </cell>
        </row>
      </sheetData>
      <sheetData sheetId="6"/>
      <sheetData sheetId="7"/>
      <sheetData sheetId="8"/>
      <sheetData sheetId="9"/>
      <sheetData sheetId="10"/>
      <sheetData sheetId="11">
        <row r="8">
          <cell r="B8" t="str">
            <v>Error check breaches: 0. Active error alerts: 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autoPageBreaks="0" fitToPage="1"/>
  </sheetPr>
  <dimension ref="A1:P62"/>
  <sheetViews>
    <sheetView showGridLines="0" topLeftCell="B1" zoomScale="75" zoomScaleNormal="75" zoomScaleSheetLayoutView="80" workbookViewId="0">
      <pane ySplit="4" topLeftCell="A5" activePane="bottomLeft" state="frozen"/>
      <selection activeCell="C5" sqref="C5:M58"/>
      <selection pane="bottomLeft" activeCell="N13" sqref="N13"/>
    </sheetView>
  </sheetViews>
  <sheetFormatPr defaultColWidth="0" defaultRowHeight="13.8" zeroHeight="1"/>
  <cols>
    <col min="1" max="1" width="9.109375" style="1" hidden="1" customWidth="1"/>
    <col min="2" max="2" width="9.109375" style="1" customWidth="1"/>
    <col min="3" max="13" width="10.33203125" style="1" customWidth="1"/>
    <col min="14" max="14" width="9.109375" style="1" customWidth="1"/>
    <col min="15" max="15" width="9.109375" style="1" hidden="1" customWidth="1"/>
    <col min="16" max="16" width="2.44140625" style="1" hidden="1" customWidth="1"/>
    <col min="17" max="16384" width="0" style="1" hidden="1"/>
  </cols>
  <sheetData>
    <row r="1" spans="2:14" s="3" customFormat="1" ht="21">
      <c r="B1" s="157" t="s">
        <v>313</v>
      </c>
      <c r="C1" s="119"/>
      <c r="D1" s="120"/>
      <c r="E1" s="119"/>
      <c r="F1" s="119"/>
      <c r="G1" s="119"/>
      <c r="H1" s="121"/>
      <c r="I1" s="121"/>
      <c r="J1" s="119"/>
      <c r="K1" s="119"/>
      <c r="L1" s="119"/>
      <c r="M1" s="119"/>
      <c r="N1" s="119"/>
    </row>
    <row r="2" spans="2:14">
      <c r="B2" s="122"/>
      <c r="C2" s="123"/>
      <c r="D2" s="124"/>
      <c r="E2" s="125"/>
      <c r="F2" s="125"/>
      <c r="G2" s="125"/>
      <c r="H2" s="126"/>
      <c r="I2" s="126"/>
      <c r="J2" s="125"/>
      <c r="K2" s="125"/>
      <c r="L2" s="125"/>
      <c r="M2" s="125"/>
      <c r="N2" s="125"/>
    </row>
    <row r="3" spans="2:14">
      <c r="B3" s="127"/>
      <c r="C3" s="122"/>
      <c r="D3" s="124"/>
      <c r="E3" s="125"/>
      <c r="F3" s="125"/>
      <c r="G3" s="125"/>
      <c r="H3" s="126"/>
      <c r="I3" s="126"/>
      <c r="J3" s="125"/>
      <c r="K3" s="125"/>
      <c r="L3" s="125"/>
      <c r="M3" s="125"/>
      <c r="N3" s="125"/>
    </row>
    <row r="4" spans="2:14">
      <c r="B4" s="127"/>
      <c r="C4" s="128"/>
      <c r="D4" s="124"/>
      <c r="E4" s="125"/>
      <c r="F4" s="125"/>
      <c r="G4" s="125"/>
      <c r="H4" s="126"/>
      <c r="I4" s="126"/>
      <c r="J4" s="125"/>
      <c r="K4" s="125"/>
      <c r="L4" s="125"/>
      <c r="M4" s="125"/>
      <c r="N4" s="125"/>
    </row>
    <row r="5" spans="2:14" ht="11.25" customHeight="1">
      <c r="C5" s="572" t="s">
        <v>312</v>
      </c>
      <c r="D5" s="572"/>
      <c r="E5" s="572"/>
      <c r="F5" s="572"/>
      <c r="G5" s="572"/>
      <c r="H5" s="572"/>
      <c r="I5" s="572"/>
      <c r="J5" s="572"/>
      <c r="K5" s="572"/>
      <c r="L5" s="572"/>
      <c r="M5" s="572"/>
    </row>
    <row r="6" spans="2:14" ht="12.75" customHeight="1">
      <c r="C6" s="572"/>
      <c r="D6" s="572"/>
      <c r="E6" s="572"/>
      <c r="F6" s="572"/>
      <c r="G6" s="572"/>
      <c r="H6" s="572"/>
      <c r="I6" s="572"/>
      <c r="J6" s="572"/>
      <c r="K6" s="572"/>
      <c r="L6" s="572"/>
      <c r="M6" s="572"/>
    </row>
    <row r="7" spans="2:14" ht="12.75" customHeight="1">
      <c r="C7" s="572"/>
      <c r="D7" s="572"/>
      <c r="E7" s="572"/>
      <c r="F7" s="572"/>
      <c r="G7" s="572"/>
      <c r="H7" s="572"/>
      <c r="I7" s="572"/>
      <c r="J7" s="572"/>
      <c r="K7" s="572"/>
      <c r="L7" s="572"/>
      <c r="M7" s="572"/>
    </row>
    <row r="8" spans="2:14" ht="12.75" customHeight="1">
      <c r="C8" s="572"/>
      <c r="D8" s="572"/>
      <c r="E8" s="572"/>
      <c r="F8" s="572"/>
      <c r="G8" s="572"/>
      <c r="H8" s="572"/>
      <c r="I8" s="572"/>
      <c r="J8" s="572"/>
      <c r="K8" s="572"/>
      <c r="L8" s="572"/>
      <c r="M8" s="572"/>
    </row>
    <row r="9" spans="2:14" ht="12.75" customHeight="1">
      <c r="C9" s="572"/>
      <c r="D9" s="572"/>
      <c r="E9" s="572"/>
      <c r="F9" s="572"/>
      <c r="G9" s="572"/>
      <c r="H9" s="572"/>
      <c r="I9" s="572"/>
      <c r="J9" s="572"/>
      <c r="K9" s="572"/>
      <c r="L9" s="572"/>
      <c r="M9" s="572"/>
    </row>
    <row r="10" spans="2:14" ht="12.75" customHeight="1">
      <c r="C10" s="572"/>
      <c r="D10" s="572"/>
      <c r="E10" s="572"/>
      <c r="F10" s="572"/>
      <c r="G10" s="572"/>
      <c r="H10" s="572"/>
      <c r="I10" s="572"/>
      <c r="J10" s="572"/>
      <c r="K10" s="572"/>
      <c r="L10" s="572"/>
      <c r="M10" s="572"/>
    </row>
    <row r="11" spans="2:14" ht="12.75" customHeight="1">
      <c r="C11" s="572"/>
      <c r="D11" s="572"/>
      <c r="E11" s="572"/>
      <c r="F11" s="572"/>
      <c r="G11" s="572"/>
      <c r="H11" s="572"/>
      <c r="I11" s="572"/>
      <c r="J11" s="572"/>
      <c r="K11" s="572"/>
      <c r="L11" s="572"/>
      <c r="M11" s="572"/>
    </row>
    <row r="12" spans="2:14" ht="12.75" customHeight="1">
      <c r="C12" s="572"/>
      <c r="D12" s="572"/>
      <c r="E12" s="572"/>
      <c r="F12" s="572"/>
      <c r="G12" s="572"/>
      <c r="H12" s="572"/>
      <c r="I12" s="572"/>
      <c r="J12" s="572"/>
      <c r="K12" s="572"/>
      <c r="L12" s="572"/>
      <c r="M12" s="572"/>
    </row>
    <row r="13" spans="2:14" ht="12.75" customHeight="1">
      <c r="C13" s="572"/>
      <c r="D13" s="572"/>
      <c r="E13" s="572"/>
      <c r="F13" s="572"/>
      <c r="G13" s="572"/>
      <c r="H13" s="572"/>
      <c r="I13" s="572"/>
      <c r="J13" s="572"/>
      <c r="K13" s="572"/>
      <c r="L13" s="572"/>
      <c r="M13" s="572"/>
    </row>
    <row r="14" spans="2:14" ht="12.75" customHeight="1">
      <c r="C14" s="572"/>
      <c r="D14" s="572"/>
      <c r="E14" s="572"/>
      <c r="F14" s="572"/>
      <c r="G14" s="572"/>
      <c r="H14" s="572"/>
      <c r="I14" s="572"/>
      <c r="J14" s="572"/>
      <c r="K14" s="572"/>
      <c r="L14" s="572"/>
      <c r="M14" s="572"/>
    </row>
    <row r="15" spans="2:14" ht="12.75" customHeight="1">
      <c r="C15" s="572"/>
      <c r="D15" s="572"/>
      <c r="E15" s="572"/>
      <c r="F15" s="572"/>
      <c r="G15" s="572"/>
      <c r="H15" s="572"/>
      <c r="I15" s="572"/>
      <c r="J15" s="572"/>
      <c r="K15" s="572"/>
      <c r="L15" s="572"/>
      <c r="M15" s="572"/>
    </row>
    <row r="16" spans="2:14" ht="12.75" customHeight="1">
      <c r="C16" s="572"/>
      <c r="D16" s="572"/>
      <c r="E16" s="572"/>
      <c r="F16" s="572"/>
      <c r="G16" s="572"/>
      <c r="H16" s="572"/>
      <c r="I16" s="572"/>
      <c r="J16" s="572"/>
      <c r="K16" s="572"/>
      <c r="L16" s="572"/>
      <c r="M16" s="572"/>
    </row>
    <row r="17" spans="3:13" ht="12.75" customHeight="1">
      <c r="C17" s="572"/>
      <c r="D17" s="572"/>
      <c r="E17" s="572"/>
      <c r="F17" s="572"/>
      <c r="G17" s="572"/>
      <c r="H17" s="572"/>
      <c r="I17" s="572"/>
      <c r="J17" s="572"/>
      <c r="K17" s="572"/>
      <c r="L17" s="572"/>
      <c r="M17" s="572"/>
    </row>
    <row r="18" spans="3:13" ht="12.75" customHeight="1">
      <c r="C18" s="572"/>
      <c r="D18" s="572"/>
      <c r="E18" s="572"/>
      <c r="F18" s="572"/>
      <c r="G18" s="572"/>
      <c r="H18" s="572"/>
      <c r="I18" s="572"/>
      <c r="J18" s="572"/>
      <c r="K18" s="572"/>
      <c r="L18" s="572"/>
      <c r="M18" s="572"/>
    </row>
    <row r="19" spans="3:13" ht="12.75" customHeight="1">
      <c r="C19" s="572"/>
      <c r="D19" s="572"/>
      <c r="E19" s="572"/>
      <c r="F19" s="572"/>
      <c r="G19" s="572"/>
      <c r="H19" s="572"/>
      <c r="I19" s="572"/>
      <c r="J19" s="572"/>
      <c r="K19" s="572"/>
      <c r="L19" s="572"/>
      <c r="M19" s="572"/>
    </row>
    <row r="20" spans="3:13" ht="12.75" customHeight="1">
      <c r="C20" s="572"/>
      <c r="D20" s="572"/>
      <c r="E20" s="572"/>
      <c r="F20" s="572"/>
      <c r="G20" s="572"/>
      <c r="H20" s="572"/>
      <c r="I20" s="572"/>
      <c r="J20" s="572"/>
      <c r="K20" s="572"/>
      <c r="L20" s="572"/>
      <c r="M20" s="572"/>
    </row>
    <row r="21" spans="3:13" ht="12.75" customHeight="1">
      <c r="C21" s="572"/>
      <c r="D21" s="572"/>
      <c r="E21" s="572"/>
      <c r="F21" s="572"/>
      <c r="G21" s="572"/>
      <c r="H21" s="572"/>
      <c r="I21" s="572"/>
      <c r="J21" s="572"/>
      <c r="K21" s="572"/>
      <c r="L21" s="572"/>
      <c r="M21" s="572"/>
    </row>
    <row r="22" spans="3:13" ht="12.75" customHeight="1">
      <c r="C22" s="572"/>
      <c r="D22" s="572"/>
      <c r="E22" s="572"/>
      <c r="F22" s="572"/>
      <c r="G22" s="572"/>
      <c r="H22" s="572"/>
      <c r="I22" s="572"/>
      <c r="J22" s="572"/>
      <c r="K22" s="572"/>
      <c r="L22" s="572"/>
      <c r="M22" s="572"/>
    </row>
    <row r="23" spans="3:13" ht="12.75" customHeight="1">
      <c r="C23" s="572"/>
      <c r="D23" s="572"/>
      <c r="E23" s="572"/>
      <c r="F23" s="572"/>
      <c r="G23" s="572"/>
      <c r="H23" s="572"/>
      <c r="I23" s="572"/>
      <c r="J23" s="572"/>
      <c r="K23" s="572"/>
      <c r="L23" s="572"/>
      <c r="M23" s="572"/>
    </row>
    <row r="24" spans="3:13" ht="12.75" customHeight="1">
      <c r="C24" s="572"/>
      <c r="D24" s="572"/>
      <c r="E24" s="572"/>
      <c r="F24" s="572"/>
      <c r="G24" s="572"/>
      <c r="H24" s="572"/>
      <c r="I24" s="572"/>
      <c r="J24" s="572"/>
      <c r="K24" s="572"/>
      <c r="L24" s="572"/>
      <c r="M24" s="572"/>
    </row>
    <row r="25" spans="3:13" ht="12.75" customHeight="1">
      <c r="C25" s="572"/>
      <c r="D25" s="572"/>
      <c r="E25" s="572"/>
      <c r="F25" s="572"/>
      <c r="G25" s="572"/>
      <c r="H25" s="572"/>
      <c r="I25" s="572"/>
      <c r="J25" s="572"/>
      <c r="K25" s="572"/>
      <c r="L25" s="572"/>
      <c r="M25" s="572"/>
    </row>
    <row r="26" spans="3:13" ht="12.75" customHeight="1">
      <c r="C26" s="572"/>
      <c r="D26" s="572"/>
      <c r="E26" s="572"/>
      <c r="F26" s="572"/>
      <c r="G26" s="572"/>
      <c r="H26" s="572"/>
      <c r="I26" s="572"/>
      <c r="J26" s="572"/>
      <c r="K26" s="572"/>
      <c r="L26" s="572"/>
      <c r="M26" s="572"/>
    </row>
    <row r="27" spans="3:13" ht="12.75" customHeight="1">
      <c r="C27" s="572"/>
      <c r="D27" s="572"/>
      <c r="E27" s="572"/>
      <c r="F27" s="572"/>
      <c r="G27" s="572"/>
      <c r="H27" s="572"/>
      <c r="I27" s="572"/>
      <c r="J27" s="572"/>
      <c r="K27" s="572"/>
      <c r="L27" s="572"/>
      <c r="M27" s="572"/>
    </row>
    <row r="28" spans="3:13" ht="12.75" customHeight="1">
      <c r="C28" s="572"/>
      <c r="D28" s="572"/>
      <c r="E28" s="572"/>
      <c r="F28" s="572"/>
      <c r="G28" s="572"/>
      <c r="H28" s="572"/>
      <c r="I28" s="572"/>
      <c r="J28" s="572"/>
      <c r="K28" s="572"/>
      <c r="L28" s="572"/>
      <c r="M28" s="572"/>
    </row>
    <row r="29" spans="3:13" ht="12.75" customHeight="1">
      <c r="C29" s="572"/>
      <c r="D29" s="572"/>
      <c r="E29" s="572"/>
      <c r="F29" s="572"/>
      <c r="G29" s="572"/>
      <c r="H29" s="572"/>
      <c r="I29" s="572"/>
      <c r="J29" s="572"/>
      <c r="K29" s="572"/>
      <c r="L29" s="572"/>
      <c r="M29" s="572"/>
    </row>
    <row r="30" spans="3:13" ht="12.75" customHeight="1">
      <c r="C30" s="572"/>
      <c r="D30" s="572"/>
      <c r="E30" s="572"/>
      <c r="F30" s="572"/>
      <c r="G30" s="572"/>
      <c r="H30" s="572"/>
      <c r="I30" s="572"/>
      <c r="J30" s="572"/>
      <c r="K30" s="572"/>
      <c r="L30" s="572"/>
      <c r="M30" s="572"/>
    </row>
    <row r="31" spans="3:13" ht="12.75" customHeight="1">
      <c r="C31" s="572"/>
      <c r="D31" s="572"/>
      <c r="E31" s="572"/>
      <c r="F31" s="572"/>
      <c r="G31" s="572"/>
      <c r="H31" s="572"/>
      <c r="I31" s="572"/>
      <c r="J31" s="572"/>
      <c r="K31" s="572"/>
      <c r="L31" s="572"/>
      <c r="M31" s="572"/>
    </row>
    <row r="32" spans="3:13" ht="12.75" customHeight="1">
      <c r="C32" s="572"/>
      <c r="D32" s="572"/>
      <c r="E32" s="572"/>
      <c r="F32" s="572"/>
      <c r="G32" s="572"/>
      <c r="H32" s="572"/>
      <c r="I32" s="572"/>
      <c r="J32" s="572"/>
      <c r="K32" s="572"/>
      <c r="L32" s="572"/>
      <c r="M32" s="572"/>
    </row>
    <row r="33" spans="3:13" ht="12.75" customHeight="1">
      <c r="C33" s="572"/>
      <c r="D33" s="572"/>
      <c r="E33" s="572"/>
      <c r="F33" s="572"/>
      <c r="G33" s="572"/>
      <c r="H33" s="572"/>
      <c r="I33" s="572"/>
      <c r="J33" s="572"/>
      <c r="K33" s="572"/>
      <c r="L33" s="572"/>
      <c r="M33" s="572"/>
    </row>
    <row r="34" spans="3:13" ht="12.75" customHeight="1">
      <c r="C34" s="572"/>
      <c r="D34" s="572"/>
      <c r="E34" s="572"/>
      <c r="F34" s="572"/>
      <c r="G34" s="572"/>
      <c r="H34" s="572"/>
      <c r="I34" s="572"/>
      <c r="J34" s="572"/>
      <c r="K34" s="572"/>
      <c r="L34" s="572"/>
      <c r="M34" s="572"/>
    </row>
    <row r="35" spans="3:13" ht="12.75" customHeight="1">
      <c r="C35" s="572"/>
      <c r="D35" s="572"/>
      <c r="E35" s="572"/>
      <c r="F35" s="572"/>
      <c r="G35" s="572"/>
      <c r="H35" s="572"/>
      <c r="I35" s="572"/>
      <c r="J35" s="572"/>
      <c r="K35" s="572"/>
      <c r="L35" s="572"/>
      <c r="M35" s="572"/>
    </row>
    <row r="36" spans="3:13" ht="12.75" customHeight="1">
      <c r="C36" s="572"/>
      <c r="D36" s="572"/>
      <c r="E36" s="572"/>
      <c r="F36" s="572"/>
      <c r="G36" s="572"/>
      <c r="H36" s="572"/>
      <c r="I36" s="572"/>
      <c r="J36" s="572"/>
      <c r="K36" s="572"/>
      <c r="L36" s="572"/>
      <c r="M36" s="572"/>
    </row>
    <row r="37" spans="3:13" ht="12.75" customHeight="1">
      <c r="C37" s="572"/>
      <c r="D37" s="572"/>
      <c r="E37" s="572"/>
      <c r="F37" s="572"/>
      <c r="G37" s="572"/>
      <c r="H37" s="572"/>
      <c r="I37" s="572"/>
      <c r="J37" s="572"/>
      <c r="K37" s="572"/>
      <c r="L37" s="572"/>
      <c r="M37" s="572"/>
    </row>
    <row r="38" spans="3:13" ht="12.75" customHeight="1">
      <c r="C38" s="572"/>
      <c r="D38" s="572"/>
      <c r="E38" s="572"/>
      <c r="F38" s="572"/>
      <c r="G38" s="572"/>
      <c r="H38" s="572"/>
      <c r="I38" s="572"/>
      <c r="J38" s="572"/>
      <c r="K38" s="572"/>
      <c r="L38" s="572"/>
      <c r="M38" s="572"/>
    </row>
    <row r="39" spans="3:13" ht="12.75" customHeight="1">
      <c r="C39" s="572"/>
      <c r="D39" s="572"/>
      <c r="E39" s="572"/>
      <c r="F39" s="572"/>
      <c r="G39" s="572"/>
      <c r="H39" s="572"/>
      <c r="I39" s="572"/>
      <c r="J39" s="572"/>
      <c r="K39" s="572"/>
      <c r="L39" s="572"/>
      <c r="M39" s="572"/>
    </row>
    <row r="40" spans="3:13" ht="12.75" customHeight="1">
      <c r="C40" s="572"/>
      <c r="D40" s="572"/>
      <c r="E40" s="572"/>
      <c r="F40" s="572"/>
      <c r="G40" s="572"/>
      <c r="H40" s="572"/>
      <c r="I40" s="572"/>
      <c r="J40" s="572"/>
      <c r="K40" s="572"/>
      <c r="L40" s="572"/>
      <c r="M40" s="572"/>
    </row>
    <row r="41" spans="3:13" ht="12.75" customHeight="1">
      <c r="C41" s="572"/>
      <c r="D41" s="572"/>
      <c r="E41" s="572"/>
      <c r="F41" s="572"/>
      <c r="G41" s="572"/>
      <c r="H41" s="572"/>
      <c r="I41" s="572"/>
      <c r="J41" s="572"/>
      <c r="K41" s="572"/>
      <c r="L41" s="572"/>
      <c r="M41" s="572"/>
    </row>
    <row r="42" spans="3:13" ht="12.75" customHeight="1">
      <c r="C42" s="572"/>
      <c r="D42" s="572"/>
      <c r="E42" s="572"/>
      <c r="F42" s="572"/>
      <c r="G42" s="572"/>
      <c r="H42" s="572"/>
      <c r="I42" s="572"/>
      <c r="J42" s="572"/>
      <c r="K42" s="572"/>
      <c r="L42" s="572"/>
      <c r="M42" s="572"/>
    </row>
    <row r="43" spans="3:13" ht="12.75" customHeight="1">
      <c r="C43" s="572"/>
      <c r="D43" s="572"/>
      <c r="E43" s="572"/>
      <c r="F43" s="572"/>
      <c r="G43" s="572"/>
      <c r="H43" s="572"/>
      <c r="I43" s="572"/>
      <c r="J43" s="572"/>
      <c r="K43" s="572"/>
      <c r="L43" s="572"/>
      <c r="M43" s="572"/>
    </row>
    <row r="44" spans="3:13" ht="12.75" customHeight="1">
      <c r="C44" s="572"/>
      <c r="D44" s="572"/>
      <c r="E44" s="572"/>
      <c r="F44" s="572"/>
      <c r="G44" s="572"/>
      <c r="H44" s="572"/>
      <c r="I44" s="572"/>
      <c r="J44" s="572"/>
      <c r="K44" s="572"/>
      <c r="L44" s="572"/>
      <c r="M44" s="572"/>
    </row>
    <row r="45" spans="3:13" ht="12.75" customHeight="1">
      <c r="C45" s="572"/>
      <c r="D45" s="572"/>
      <c r="E45" s="572"/>
      <c r="F45" s="572"/>
      <c r="G45" s="572"/>
      <c r="H45" s="572"/>
      <c r="I45" s="572"/>
      <c r="J45" s="572"/>
      <c r="K45" s="572"/>
      <c r="L45" s="572"/>
      <c r="M45" s="572"/>
    </row>
    <row r="46" spans="3:13" ht="12.75" customHeight="1">
      <c r="C46" s="572"/>
      <c r="D46" s="572"/>
      <c r="E46" s="572"/>
      <c r="F46" s="572"/>
      <c r="G46" s="572"/>
      <c r="H46" s="572"/>
      <c r="I46" s="572"/>
      <c r="J46" s="572"/>
      <c r="K46" s="572"/>
      <c r="L46" s="572"/>
      <c r="M46" s="572"/>
    </row>
    <row r="47" spans="3:13" ht="12.75" customHeight="1">
      <c r="C47" s="572"/>
      <c r="D47" s="572"/>
      <c r="E47" s="572"/>
      <c r="F47" s="572"/>
      <c r="G47" s="572"/>
      <c r="H47" s="572"/>
      <c r="I47" s="572"/>
      <c r="J47" s="572"/>
      <c r="K47" s="572"/>
      <c r="L47" s="572"/>
      <c r="M47" s="572"/>
    </row>
    <row r="48" spans="3:13" ht="12.75" customHeight="1">
      <c r="C48" s="572"/>
      <c r="D48" s="572"/>
      <c r="E48" s="572"/>
      <c r="F48" s="572"/>
      <c r="G48" s="572"/>
      <c r="H48" s="572"/>
      <c r="I48" s="572"/>
      <c r="J48" s="572"/>
      <c r="K48" s="572"/>
      <c r="L48" s="572"/>
      <c r="M48" s="572"/>
    </row>
    <row r="49" spans="3:13">
      <c r="C49" s="572"/>
      <c r="D49" s="572"/>
      <c r="E49" s="572"/>
      <c r="F49" s="572"/>
      <c r="G49" s="572"/>
      <c r="H49" s="572"/>
      <c r="I49" s="572"/>
      <c r="J49" s="572"/>
      <c r="K49" s="572"/>
      <c r="L49" s="572"/>
      <c r="M49" s="572"/>
    </row>
    <row r="50" spans="3:13">
      <c r="C50" s="572"/>
      <c r="D50" s="572"/>
      <c r="E50" s="572"/>
      <c r="F50" s="572"/>
      <c r="G50" s="572"/>
      <c r="H50" s="572"/>
      <c r="I50" s="572"/>
      <c r="J50" s="572"/>
      <c r="K50" s="572"/>
      <c r="L50" s="572"/>
      <c r="M50" s="572"/>
    </row>
    <row r="51" spans="3:13">
      <c r="C51" s="572"/>
      <c r="D51" s="572"/>
      <c r="E51" s="572"/>
      <c r="F51" s="572"/>
      <c r="G51" s="572"/>
      <c r="H51" s="572"/>
      <c r="I51" s="572"/>
      <c r="J51" s="572"/>
      <c r="K51" s="572"/>
      <c r="L51" s="572"/>
      <c r="M51" s="572"/>
    </row>
    <row r="52" spans="3:13">
      <c r="C52" s="572"/>
      <c r="D52" s="572"/>
      <c r="E52" s="572"/>
      <c r="F52" s="572"/>
      <c r="G52" s="572"/>
      <c r="H52" s="572"/>
      <c r="I52" s="572"/>
      <c r="J52" s="572"/>
      <c r="K52" s="572"/>
      <c r="L52" s="572"/>
      <c r="M52" s="572"/>
    </row>
    <row r="53" spans="3:13">
      <c r="C53" s="572"/>
      <c r="D53" s="572"/>
      <c r="E53" s="572"/>
      <c r="F53" s="572"/>
      <c r="G53" s="572"/>
      <c r="H53" s="572"/>
      <c r="I53" s="572"/>
      <c r="J53" s="572"/>
      <c r="K53" s="572"/>
      <c r="L53" s="572"/>
      <c r="M53" s="572"/>
    </row>
    <row r="54" spans="3:13">
      <c r="C54" s="572"/>
      <c r="D54" s="572"/>
      <c r="E54" s="572"/>
      <c r="F54" s="572"/>
      <c r="G54" s="572"/>
      <c r="H54" s="572"/>
      <c r="I54" s="572"/>
      <c r="J54" s="572"/>
      <c r="K54" s="572"/>
      <c r="L54" s="572"/>
      <c r="M54" s="572"/>
    </row>
    <row r="55" spans="3:13">
      <c r="C55" s="572"/>
      <c r="D55" s="572"/>
      <c r="E55" s="572"/>
      <c r="F55" s="572"/>
      <c r="G55" s="572"/>
      <c r="H55" s="572"/>
      <c r="I55" s="572"/>
      <c r="J55" s="572"/>
      <c r="K55" s="572"/>
      <c r="L55" s="572"/>
      <c r="M55" s="572"/>
    </row>
    <row r="56" spans="3:13">
      <c r="C56" s="572"/>
      <c r="D56" s="572"/>
      <c r="E56" s="572"/>
      <c r="F56" s="572"/>
      <c r="G56" s="572"/>
      <c r="H56" s="572"/>
      <c r="I56" s="572"/>
      <c r="J56" s="572"/>
      <c r="K56" s="572"/>
      <c r="L56" s="572"/>
      <c r="M56" s="572"/>
    </row>
    <row r="57" spans="3:13">
      <c r="C57" s="572"/>
      <c r="D57" s="572"/>
      <c r="E57" s="572"/>
      <c r="F57" s="572"/>
      <c r="G57" s="572"/>
      <c r="H57" s="572"/>
      <c r="I57" s="572"/>
      <c r="J57" s="572"/>
      <c r="K57" s="572"/>
      <c r="L57" s="572"/>
      <c r="M57" s="572"/>
    </row>
    <row r="58" spans="3:13">
      <c r="C58" s="572"/>
      <c r="D58" s="572"/>
      <c r="E58" s="572"/>
      <c r="F58" s="572"/>
      <c r="G58" s="572"/>
      <c r="H58" s="572"/>
      <c r="I58" s="572"/>
      <c r="J58" s="572"/>
      <c r="K58" s="572"/>
      <c r="L58" s="572"/>
      <c r="M58" s="572"/>
    </row>
    <row r="59" spans="3:13" hidden="1"/>
    <row r="60" spans="3:13" hidden="1"/>
    <row r="61" spans="3:13" hidden="1"/>
    <row r="62" spans="3:13" hidden="1"/>
  </sheetData>
  <sheetProtection password="9F3C" sheet="1" objects="1" scenarios="1" selectLockedCells="1" selectUnlockedCells="1"/>
  <mergeCells count="1">
    <mergeCell ref="C5:M58"/>
  </mergeCells>
  <pageMargins left="0.39370078740157483" right="0.39370078740157483" top="0.39370078740157483" bottom="0.39370078740157483" header="0.39370078740157483" footer="0.39370078740157483"/>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70C0"/>
    <outlinePr summaryBelow="0" summaryRight="0"/>
    <pageSetUpPr autoPageBreaks="0" fitToPage="1"/>
  </sheetPr>
  <dimension ref="A1:BV178"/>
  <sheetViews>
    <sheetView showGridLines="0" zoomScaleNormal="100" zoomScaleSheetLayoutView="90" workbookViewId="0">
      <pane xSplit="10" ySplit="24" topLeftCell="K25" activePane="bottomRight" state="frozen"/>
      <selection activeCell="C5" sqref="C5:M58"/>
      <selection pane="topRight" activeCell="C5" sqref="C5:M58"/>
      <selection pane="bottomLeft" activeCell="C5" sqref="C5:M58"/>
      <selection pane="bottomRight" activeCell="F18" sqref="F18"/>
    </sheetView>
  </sheetViews>
  <sheetFormatPr defaultColWidth="0" defaultRowHeight="13.8"/>
  <cols>
    <col min="1" max="1" width="5.6640625" style="16" customWidth="1"/>
    <col min="2" max="2" width="67.44140625" style="16" customWidth="1"/>
    <col min="3" max="3" width="10.109375" style="10" customWidth="1"/>
    <col min="4" max="4" width="11.33203125" style="16" customWidth="1"/>
    <col min="5" max="5" width="7.109375" style="16" customWidth="1"/>
    <col min="6" max="6" width="6.6640625" style="16" customWidth="1"/>
    <col min="7" max="8" width="8.5546875" style="16" bestFit="1" customWidth="1"/>
    <col min="9" max="10" width="2" style="16" customWidth="1"/>
    <col min="11" max="11" width="9.33203125" style="16" customWidth="1"/>
    <col min="12" max="21" width="9" style="16" bestFit="1" customWidth="1"/>
    <col min="22" max="22" width="3.44140625" style="139" customWidth="1"/>
    <col min="23" max="26" width="9.109375" style="16" hidden="1" customWidth="1"/>
    <col min="27" max="62" width="0" style="16" hidden="1" customWidth="1"/>
    <col min="63" max="66" width="9.109375" style="16" hidden="1" customWidth="1"/>
    <col min="67" max="74" width="0" style="16" hidden="1" customWidth="1"/>
    <col min="75" max="16384" width="9.109375" style="16" hidden="1"/>
  </cols>
  <sheetData>
    <row r="1" spans="1:25" s="3" customFormat="1" ht="21">
      <c r="A1" s="157" t="str">
        <f>Cover!$B$1</f>
        <v xml:space="preserve">Appendix B: PoM Regulatory Model </v>
      </c>
      <c r="B1" s="119"/>
      <c r="C1" s="120"/>
      <c r="D1" s="120"/>
      <c r="E1" s="120"/>
      <c r="F1" s="120"/>
      <c r="G1" s="120"/>
      <c r="H1" s="120"/>
      <c r="I1" s="120"/>
      <c r="J1" s="119"/>
      <c r="K1" s="338"/>
      <c r="L1" s="338"/>
      <c r="M1" s="338"/>
      <c r="N1" s="338"/>
      <c r="O1" s="338"/>
      <c r="P1" s="338"/>
      <c r="Q1" s="338"/>
      <c r="R1" s="338"/>
      <c r="S1" s="338"/>
      <c r="T1" s="338"/>
      <c r="U1" s="338"/>
      <c r="V1" s="139"/>
    </row>
    <row r="2" spans="1:25">
      <c r="A2" s="424">
        <f ca="1">MATCH(B2,Contents!$D$8:$D$19,0)</f>
        <v>9</v>
      </c>
      <c r="B2" s="425" t="str">
        <f ca="1">PROPER(MID(CELL("filename", A1), FIND("]", CELL("filename", A1))+1, 100))</f>
        <v>Depreciation_10Yrs</v>
      </c>
      <c r="C2" s="124"/>
      <c r="D2" s="419"/>
      <c r="E2" s="124"/>
      <c r="F2" s="124"/>
      <c r="G2" s="124"/>
      <c r="H2" s="124"/>
      <c r="I2" s="124"/>
      <c r="J2" s="125"/>
      <c r="K2" s="338" t="str">
        <f>B156</f>
        <v>Variance on Closing Balance - Initial Capital Assets</v>
      </c>
      <c r="L2" s="480">
        <f>L156+L157</f>
        <v>0</v>
      </c>
      <c r="M2" s="480">
        <f>M156+M157</f>
        <v>0</v>
      </c>
      <c r="N2" s="480">
        <f>N156+N157</f>
        <v>0</v>
      </c>
      <c r="O2" s="480">
        <f t="shared" ref="O2:U2" si="0">O156+O157</f>
        <v>0</v>
      </c>
      <c r="P2" s="480">
        <f t="shared" si="0"/>
        <v>0</v>
      </c>
      <c r="Q2" s="480">
        <f t="shared" si="0"/>
        <v>0</v>
      </c>
      <c r="R2" s="480">
        <f t="shared" si="0"/>
        <v>0</v>
      </c>
      <c r="S2" s="480">
        <f t="shared" si="0"/>
        <v>0</v>
      </c>
      <c r="T2" s="480">
        <f t="shared" si="0"/>
        <v>0</v>
      </c>
      <c r="U2" s="480">
        <f t="shared" si="0"/>
        <v>0</v>
      </c>
      <c r="V2" s="279"/>
      <c r="W2" s="319"/>
    </row>
    <row r="3" spans="1:25">
      <c r="A3" s="110"/>
      <c r="B3" s="109" t="str">
        <f>Check_C!$B$8</f>
        <v>Error check breaches: 0. Active error alerts: 0</v>
      </c>
      <c r="C3" s="124"/>
      <c r="D3" s="419"/>
      <c r="E3" s="124"/>
      <c r="F3" s="124"/>
      <c r="G3" s="124"/>
      <c r="H3" s="124"/>
      <c r="I3" s="124"/>
      <c r="J3" s="125"/>
      <c r="K3" s="338" t="str">
        <f>B165</f>
        <v>Variance on SL depreciation excl. indexation on indexation</v>
      </c>
      <c r="L3" s="480">
        <f>L165</f>
        <v>0</v>
      </c>
      <c r="M3" s="480">
        <f>M165</f>
        <v>0</v>
      </c>
      <c r="N3" s="480">
        <f>N165</f>
        <v>0</v>
      </c>
      <c r="O3" s="480">
        <f t="shared" ref="O3:U3" si="1">O165</f>
        <v>0</v>
      </c>
      <c r="P3" s="480">
        <f t="shared" si="1"/>
        <v>0</v>
      </c>
      <c r="Q3" s="480">
        <f t="shared" si="1"/>
        <v>0</v>
      </c>
      <c r="R3" s="480">
        <f t="shared" si="1"/>
        <v>0</v>
      </c>
      <c r="S3" s="480">
        <f t="shared" si="1"/>
        <v>0</v>
      </c>
      <c r="T3" s="480">
        <f t="shared" si="1"/>
        <v>0</v>
      </c>
      <c r="U3" s="480">
        <f t="shared" si="1"/>
        <v>0</v>
      </c>
      <c r="V3" s="279"/>
      <c r="W3" s="319"/>
    </row>
    <row r="4" spans="1:25">
      <c r="A4" s="127"/>
      <c r="B4" s="128"/>
      <c r="C4" s="124"/>
      <c r="D4" s="124"/>
      <c r="E4" s="124"/>
      <c r="F4" s="124"/>
      <c r="G4" s="124"/>
      <c r="H4" s="124"/>
      <c r="I4" s="124"/>
      <c r="J4" s="125"/>
      <c r="K4" s="338" t="str">
        <f>B176</f>
        <v>Check: SL depreciation incl. indexation on indexation reconciled between two methods</v>
      </c>
      <c r="L4" s="480">
        <f>L176</f>
        <v>0</v>
      </c>
      <c r="M4" s="480">
        <f>M176</f>
        <v>0</v>
      </c>
      <c r="N4" s="480">
        <f>N176</f>
        <v>0</v>
      </c>
      <c r="O4" s="480">
        <f t="shared" ref="O4:U4" si="2">O176</f>
        <v>0</v>
      </c>
      <c r="P4" s="480">
        <f t="shared" si="2"/>
        <v>0</v>
      </c>
      <c r="Q4" s="480">
        <f t="shared" si="2"/>
        <v>0</v>
      </c>
      <c r="R4" s="480">
        <f t="shared" si="2"/>
        <v>0</v>
      </c>
      <c r="S4" s="480">
        <f t="shared" si="2"/>
        <v>0</v>
      </c>
      <c r="T4" s="480">
        <f t="shared" si="2"/>
        <v>0</v>
      </c>
      <c r="U4" s="480">
        <f t="shared" si="2"/>
        <v>0</v>
      </c>
      <c r="V4" s="279"/>
      <c r="W4" s="319"/>
    </row>
    <row r="5" spans="1:25" ht="14.4" thickBot="1">
      <c r="A5" s="12"/>
      <c r="B5" s="339" t="s">
        <v>127</v>
      </c>
      <c r="C5" s="340"/>
      <c r="D5" s="340"/>
      <c r="E5" s="12"/>
      <c r="F5" s="12"/>
      <c r="H5" s="341"/>
      <c r="I5" s="13"/>
      <c r="J5" s="14"/>
      <c r="K5" s="12"/>
      <c r="L5" s="279"/>
      <c r="M5" s="279"/>
      <c r="N5" s="279"/>
      <c r="O5" s="279"/>
      <c r="P5" s="279"/>
      <c r="Q5" s="279"/>
      <c r="R5" s="279"/>
      <c r="S5" s="12"/>
      <c r="T5" s="12"/>
      <c r="U5" s="12"/>
      <c r="V5" s="279"/>
      <c r="W5" s="319"/>
    </row>
    <row r="6" spans="1:25" ht="14.4" thickBot="1">
      <c r="B6" s="481" t="str">
        <f>INDEX(Capital_Base!$B$39:$B$59,$C$6)</f>
        <v>Shared Channel</v>
      </c>
      <c r="C6" s="571">
        <v>1</v>
      </c>
      <c r="E6" s="14" t="s">
        <v>275</v>
      </c>
      <c r="L6" s="319"/>
      <c r="M6" s="319"/>
      <c r="N6" s="319"/>
      <c r="O6" s="319"/>
      <c r="P6" s="319"/>
      <c r="Q6" s="319"/>
      <c r="R6" s="319"/>
      <c r="S6" s="319"/>
      <c r="T6" s="319"/>
      <c r="U6" s="319"/>
      <c r="V6" s="279"/>
      <c r="W6" s="319"/>
    </row>
    <row r="7" spans="1:25" s="347" customFormat="1" ht="12.75" customHeight="1">
      <c r="B7" s="573" t="s">
        <v>288</v>
      </c>
      <c r="C7" s="573"/>
      <c r="D7" s="573"/>
      <c r="E7" s="573"/>
      <c r="F7" s="573"/>
      <c r="G7" s="573"/>
      <c r="H7" s="573"/>
      <c r="I7" s="98"/>
      <c r="J7" s="98"/>
      <c r="K7" s="98"/>
      <c r="L7" s="348"/>
      <c r="M7" s="348"/>
      <c r="N7" s="348"/>
      <c r="O7" s="349"/>
      <c r="P7" s="98"/>
      <c r="Q7" s="98"/>
      <c r="R7" s="98"/>
      <c r="S7" s="98"/>
      <c r="T7" s="98"/>
      <c r="U7" s="98"/>
      <c r="V7" s="279"/>
      <c r="W7" s="98"/>
      <c r="X7" s="98"/>
      <c r="Y7" s="98"/>
    </row>
    <row r="8" spans="1:25" s="347" customFormat="1" ht="12.75" customHeight="1">
      <c r="B8" s="573"/>
      <c r="C8" s="573"/>
      <c r="D8" s="573"/>
      <c r="E8" s="573"/>
      <c r="F8" s="573"/>
      <c r="G8" s="573"/>
      <c r="H8" s="573"/>
      <c r="I8" s="98"/>
      <c r="J8" s="98"/>
      <c r="K8" s="98"/>
      <c r="L8" s="348"/>
      <c r="M8" s="348"/>
      <c r="N8" s="348"/>
      <c r="O8" s="349"/>
      <c r="P8" s="98"/>
      <c r="Q8" s="98"/>
      <c r="R8" s="98"/>
      <c r="S8" s="98"/>
      <c r="T8" s="98"/>
      <c r="U8" s="98"/>
      <c r="V8" s="279"/>
      <c r="W8" s="98"/>
      <c r="X8" s="98"/>
      <c r="Y8" s="98"/>
    </row>
    <row r="9" spans="1:25" s="347" customFormat="1">
      <c r="B9" s="573"/>
      <c r="C9" s="573"/>
      <c r="D9" s="573"/>
      <c r="E9" s="573"/>
      <c r="F9" s="573"/>
      <c r="G9" s="573"/>
      <c r="H9" s="573"/>
      <c r="I9" s="98"/>
      <c r="J9" s="98"/>
      <c r="K9" s="98"/>
      <c r="L9" s="348"/>
      <c r="M9" s="348"/>
      <c r="N9" s="348"/>
      <c r="O9" s="349"/>
      <c r="P9" s="98"/>
      <c r="Q9" s="98"/>
      <c r="R9" s="98"/>
      <c r="S9" s="98"/>
      <c r="T9" s="98"/>
      <c r="U9" s="98"/>
      <c r="V9" s="279"/>
      <c r="W9" s="98"/>
      <c r="X9" s="98"/>
      <c r="Y9" s="98"/>
    </row>
    <row r="10" spans="1:25" s="347" customFormat="1">
      <c r="B10" s="573"/>
      <c r="C10" s="573"/>
      <c r="D10" s="573"/>
      <c r="E10" s="573"/>
      <c r="F10" s="573"/>
      <c r="G10" s="573"/>
      <c r="H10" s="573"/>
      <c r="I10" s="98"/>
      <c r="J10" s="98"/>
      <c r="K10" s="98"/>
      <c r="L10" s="348"/>
      <c r="M10" s="348"/>
      <c r="N10" s="348"/>
      <c r="O10" s="349"/>
      <c r="P10" s="98"/>
      <c r="Q10" s="98"/>
      <c r="R10" s="98"/>
      <c r="S10" s="98"/>
      <c r="T10" s="98"/>
      <c r="U10" s="98"/>
      <c r="V10" s="279"/>
      <c r="W10" s="98"/>
      <c r="X10" s="98"/>
      <c r="Y10" s="98"/>
    </row>
    <row r="11" spans="1:25" s="347" customFormat="1">
      <c r="B11" s="573"/>
      <c r="C11" s="573"/>
      <c r="D11" s="573"/>
      <c r="E11" s="573"/>
      <c r="F11" s="573"/>
      <c r="G11" s="573"/>
      <c r="H11" s="573"/>
      <c r="I11" s="98"/>
      <c r="J11" s="98"/>
      <c r="K11" s="98"/>
      <c r="L11" s="348"/>
      <c r="M11" s="348"/>
      <c r="N11" s="348"/>
      <c r="O11" s="349"/>
      <c r="P11" s="98"/>
      <c r="Q11" s="98"/>
      <c r="R11" s="98"/>
      <c r="S11" s="98"/>
      <c r="T11" s="98"/>
      <c r="U11" s="98"/>
      <c r="V11" s="279"/>
      <c r="W11" s="98"/>
      <c r="X11" s="98"/>
      <c r="Y11" s="98"/>
    </row>
    <row r="12" spans="1:25" s="347" customFormat="1">
      <c r="B12" s="573"/>
      <c r="C12" s="573"/>
      <c r="D12" s="573"/>
      <c r="E12" s="573"/>
      <c r="F12" s="573"/>
      <c r="G12" s="573"/>
      <c r="H12" s="573"/>
      <c r="I12" s="98"/>
      <c r="J12" s="98"/>
      <c r="K12" s="98"/>
      <c r="L12" s="348"/>
      <c r="M12" s="348"/>
      <c r="N12" s="348"/>
      <c r="O12" s="349"/>
      <c r="P12" s="98"/>
      <c r="Q12" s="98"/>
      <c r="R12" s="98"/>
      <c r="S12" s="98"/>
      <c r="T12" s="98"/>
      <c r="U12" s="98"/>
      <c r="V12" s="279"/>
      <c r="W12" s="98"/>
      <c r="X12" s="98"/>
      <c r="Y12" s="98"/>
    </row>
    <row r="13" spans="1:25" s="347" customFormat="1">
      <c r="B13" s="573"/>
      <c r="C13" s="573"/>
      <c r="D13" s="573"/>
      <c r="E13" s="573"/>
      <c r="F13" s="573"/>
      <c r="G13" s="573"/>
      <c r="H13" s="573"/>
      <c r="I13" s="98"/>
      <c r="J13" s="98"/>
      <c r="K13" s="98"/>
      <c r="L13" s="348"/>
      <c r="M13" s="348"/>
      <c r="N13" s="348"/>
      <c r="O13" s="349"/>
      <c r="P13" s="98"/>
      <c r="Q13" s="98"/>
      <c r="R13" s="98"/>
      <c r="S13" s="98"/>
      <c r="T13" s="98"/>
      <c r="U13" s="98"/>
      <c r="V13" s="279"/>
      <c r="W13" s="98"/>
      <c r="X13" s="98"/>
      <c r="Y13" s="98"/>
    </row>
    <row r="14" spans="1:25" s="347" customFormat="1">
      <c r="B14" s="573"/>
      <c r="C14" s="573"/>
      <c r="D14" s="573"/>
      <c r="E14" s="573"/>
      <c r="F14" s="573"/>
      <c r="G14" s="573"/>
      <c r="H14" s="573"/>
      <c r="I14" s="98"/>
      <c r="J14" s="98"/>
      <c r="K14" s="98"/>
      <c r="L14" s="348"/>
      <c r="M14" s="348"/>
      <c r="N14" s="348"/>
      <c r="O14" s="349"/>
      <c r="P14" s="98"/>
      <c r="Q14" s="98"/>
      <c r="R14" s="98"/>
      <c r="S14" s="98"/>
      <c r="T14" s="98"/>
      <c r="U14" s="98"/>
      <c r="V14" s="279"/>
      <c r="W14" s="98"/>
      <c r="X14" s="98"/>
      <c r="Y14" s="98"/>
    </row>
    <row r="15" spans="1:25" s="347" customFormat="1">
      <c r="B15" s="573"/>
      <c r="C15" s="573"/>
      <c r="D15" s="573"/>
      <c r="E15" s="573"/>
      <c r="F15" s="573"/>
      <c r="G15" s="573"/>
      <c r="H15" s="573"/>
      <c r="I15" s="98"/>
      <c r="J15" s="98"/>
      <c r="K15" s="98"/>
      <c r="L15" s="348"/>
      <c r="M15" s="348"/>
      <c r="N15" s="348"/>
      <c r="O15" s="349"/>
      <c r="P15" s="98"/>
      <c r="Q15" s="98"/>
      <c r="R15" s="98"/>
      <c r="S15" s="98"/>
      <c r="T15" s="98"/>
      <c r="U15" s="98"/>
      <c r="V15" s="279"/>
      <c r="W15" s="98"/>
      <c r="X15" s="98"/>
      <c r="Y15" s="98"/>
    </row>
    <row r="16" spans="1:25" s="347" customFormat="1">
      <c r="B16" s="98"/>
      <c r="C16" s="336"/>
      <c r="D16" s="98"/>
      <c r="E16" s="98"/>
      <c r="F16" s="98"/>
      <c r="G16" s="98"/>
      <c r="H16" s="98"/>
      <c r="I16" s="98"/>
      <c r="J16" s="98"/>
      <c r="K16" s="98"/>
      <c r="L16" s="348"/>
      <c r="M16" s="348"/>
      <c r="N16" s="348"/>
      <c r="O16" s="349"/>
      <c r="P16" s="98"/>
      <c r="Q16" s="98"/>
      <c r="R16" s="98"/>
      <c r="S16" s="98"/>
      <c r="T16" s="98"/>
      <c r="U16" s="98"/>
      <c r="V16" s="279"/>
      <c r="W16" s="98"/>
      <c r="X16" s="98"/>
      <c r="Y16" s="98"/>
    </row>
    <row r="17" spans="1:25">
      <c r="A17" s="161">
        <f ca="1">MAX($A$1:A16)+subsection</f>
        <v>9.01</v>
      </c>
      <c r="B17" s="342" t="s">
        <v>48</v>
      </c>
      <c r="C17" s="343"/>
      <c r="D17" s="342"/>
      <c r="E17" s="342"/>
      <c r="F17" s="342"/>
      <c r="G17" s="342"/>
      <c r="H17" s="342"/>
      <c r="I17" s="342"/>
      <c r="J17" s="342"/>
      <c r="K17" s="344"/>
      <c r="L17" s="344"/>
      <c r="M17" s="344"/>
      <c r="N17" s="344"/>
      <c r="O17" s="344"/>
      <c r="P17" s="344"/>
      <c r="Q17" s="344"/>
      <c r="R17" s="344"/>
      <c r="S17" s="344"/>
      <c r="T17" s="344"/>
      <c r="U17" s="344"/>
    </row>
    <row r="18" spans="1:25" s="319" customFormat="1">
      <c r="A18" s="18"/>
      <c r="B18" s="345" t="str">
        <f>ARR!B8</f>
        <v xml:space="preserve">Financial year </v>
      </c>
      <c r="C18" s="318"/>
      <c r="D18" s="44"/>
      <c r="E18" s="44"/>
      <c r="F18" s="44"/>
      <c r="G18" s="44"/>
      <c r="H18" s="44"/>
      <c r="I18" s="44"/>
      <c r="J18" s="318"/>
      <c r="K18" s="427">
        <f>ARR!F8</f>
        <v>2016</v>
      </c>
      <c r="L18" s="427">
        <f>ARR!G8</f>
        <v>2017</v>
      </c>
      <c r="M18" s="427">
        <f>ARR!H8</f>
        <v>2018</v>
      </c>
      <c r="N18" s="427">
        <f>ARR!I8</f>
        <v>2019</v>
      </c>
      <c r="O18" s="440">
        <f t="shared" ref="O18:U18" si="3">N18+1</f>
        <v>2020</v>
      </c>
      <c r="P18" s="440">
        <f t="shared" si="3"/>
        <v>2021</v>
      </c>
      <c r="Q18" s="440">
        <f t="shared" si="3"/>
        <v>2022</v>
      </c>
      <c r="R18" s="440">
        <f t="shared" si="3"/>
        <v>2023</v>
      </c>
      <c r="S18" s="440">
        <f t="shared" si="3"/>
        <v>2024</v>
      </c>
      <c r="T18" s="440">
        <f t="shared" si="3"/>
        <v>2025</v>
      </c>
      <c r="U18" s="440">
        <f t="shared" si="3"/>
        <v>2026</v>
      </c>
      <c r="V18" s="279"/>
    </row>
    <row r="19" spans="1:25" s="319" customFormat="1">
      <c r="A19" s="18"/>
      <c r="B19" s="345" t="str">
        <f>ARR!B9</f>
        <v>Period start</v>
      </c>
      <c r="C19" s="318"/>
      <c r="D19" s="44"/>
      <c r="E19" s="44"/>
      <c r="F19" s="44"/>
      <c r="G19" s="44"/>
      <c r="H19" s="44"/>
      <c r="I19" s="44"/>
      <c r="J19" s="318"/>
      <c r="K19" s="482">
        <f>ARR!F9</f>
        <v>42186</v>
      </c>
      <c r="L19" s="482">
        <f>ARR!G9</f>
        <v>42552</v>
      </c>
      <c r="M19" s="482">
        <f>ARR!H9</f>
        <v>42917</v>
      </c>
      <c r="N19" s="482">
        <f>ARR!I9</f>
        <v>43282</v>
      </c>
      <c r="O19" s="483">
        <f t="shared" ref="O19:U19" si="4">N20+1</f>
        <v>43647</v>
      </c>
      <c r="P19" s="483">
        <f t="shared" si="4"/>
        <v>44013</v>
      </c>
      <c r="Q19" s="483">
        <f t="shared" si="4"/>
        <v>44378</v>
      </c>
      <c r="R19" s="483">
        <f t="shared" si="4"/>
        <v>44743</v>
      </c>
      <c r="S19" s="483">
        <f t="shared" si="4"/>
        <v>45108</v>
      </c>
      <c r="T19" s="483">
        <f t="shared" si="4"/>
        <v>45474</v>
      </c>
      <c r="U19" s="483">
        <f t="shared" si="4"/>
        <v>45839</v>
      </c>
      <c r="V19" s="279"/>
    </row>
    <row r="20" spans="1:25" s="319" customFormat="1">
      <c r="A20" s="18"/>
      <c r="B20" s="345" t="str">
        <f>ARR!B10</f>
        <v>Period end</v>
      </c>
      <c r="C20" s="318"/>
      <c r="D20" s="44"/>
      <c r="E20" s="44"/>
      <c r="F20" s="44"/>
      <c r="G20" s="44"/>
      <c r="H20" s="44"/>
      <c r="I20" s="44"/>
      <c r="J20" s="318"/>
      <c r="K20" s="482">
        <f>ARR!F10</f>
        <v>42551</v>
      </c>
      <c r="L20" s="482">
        <f>ARR!G10</f>
        <v>42916</v>
      </c>
      <c r="M20" s="482">
        <f>ARR!H10</f>
        <v>43281</v>
      </c>
      <c r="N20" s="482">
        <f>ARR!I10</f>
        <v>43646</v>
      </c>
      <c r="O20" s="483">
        <f t="shared" ref="O20:U20" si="5">EOMONTH(O19,12-1)</f>
        <v>44012</v>
      </c>
      <c r="P20" s="483">
        <f t="shared" si="5"/>
        <v>44377</v>
      </c>
      <c r="Q20" s="483">
        <f t="shared" si="5"/>
        <v>44742</v>
      </c>
      <c r="R20" s="483">
        <f t="shared" si="5"/>
        <v>45107</v>
      </c>
      <c r="S20" s="483">
        <f t="shared" si="5"/>
        <v>45473</v>
      </c>
      <c r="T20" s="483">
        <f t="shared" si="5"/>
        <v>45838</v>
      </c>
      <c r="U20" s="483">
        <f t="shared" si="5"/>
        <v>46203</v>
      </c>
      <c r="V20" s="279"/>
    </row>
    <row r="21" spans="1:25" customFormat="1">
      <c r="B21" s="279"/>
      <c r="C21" s="279"/>
      <c r="D21" s="279"/>
      <c r="E21" s="279"/>
      <c r="F21" s="279"/>
      <c r="G21" s="279"/>
      <c r="H21" s="279"/>
      <c r="I21" s="279"/>
      <c r="J21" s="279"/>
      <c r="K21" s="279"/>
      <c r="L21" s="279"/>
      <c r="M21" s="279"/>
      <c r="N21" s="279"/>
      <c r="O21" s="279"/>
      <c r="P21" s="279"/>
      <c r="Q21" s="279"/>
      <c r="R21" s="279"/>
      <c r="S21" s="279"/>
      <c r="T21" s="279"/>
      <c r="U21" s="279"/>
      <c r="V21" s="279"/>
      <c r="W21" s="279"/>
    </row>
    <row r="22" spans="1:25" s="319" customFormat="1">
      <c r="A22" s="18"/>
      <c r="B22" s="345" t="str">
        <f>ARR!B11</f>
        <v>Lease year</v>
      </c>
      <c r="C22" s="318"/>
      <c r="D22" s="44"/>
      <c r="E22" s="44"/>
      <c r="F22" s="44"/>
      <c r="G22" s="44"/>
      <c r="H22" s="44"/>
      <c r="I22" s="44"/>
      <c r="J22" s="318"/>
      <c r="K22" s="346"/>
      <c r="L22" s="429">
        <f>ARR!G11</f>
        <v>1</v>
      </c>
      <c r="M22" s="430">
        <f>ARR!H11</f>
        <v>2</v>
      </c>
      <c r="N22" s="430">
        <f>ARR!I11</f>
        <v>3</v>
      </c>
      <c r="O22" s="484">
        <f t="shared" ref="O22:U22" si="6">N22+1</f>
        <v>4</v>
      </c>
      <c r="P22" s="484">
        <f t="shared" si="6"/>
        <v>5</v>
      </c>
      <c r="Q22" s="484">
        <f t="shared" si="6"/>
        <v>6</v>
      </c>
      <c r="R22" s="484">
        <f t="shared" si="6"/>
        <v>7</v>
      </c>
      <c r="S22" s="484">
        <f t="shared" si="6"/>
        <v>8</v>
      </c>
      <c r="T22" s="484">
        <f t="shared" si="6"/>
        <v>9</v>
      </c>
      <c r="U22" s="484">
        <f t="shared" si="6"/>
        <v>10</v>
      </c>
      <c r="V22" s="279"/>
    </row>
    <row r="23" spans="1:25">
      <c r="A23" s="18"/>
      <c r="B23" s="345" t="str">
        <f>Capital_Base!B366</f>
        <v>Lease period remaining</v>
      </c>
      <c r="C23" s="318"/>
      <c r="D23" s="44"/>
      <c r="E23" s="44"/>
      <c r="F23" s="44"/>
      <c r="G23" s="44"/>
      <c r="H23" s="44"/>
      <c r="I23" s="44"/>
      <c r="J23" s="318"/>
      <c r="K23" s="346"/>
      <c r="L23" s="429">
        <f>Capital_Base!G366</f>
        <v>50</v>
      </c>
      <c r="M23" s="429">
        <f>Capital_Base!H366</f>
        <v>49</v>
      </c>
      <c r="N23" s="429">
        <f>Capital_Base!I366</f>
        <v>48</v>
      </c>
      <c r="O23" s="484">
        <f t="shared" ref="O23:U23" si="7">N23-1</f>
        <v>47</v>
      </c>
      <c r="P23" s="484">
        <f t="shared" si="7"/>
        <v>46</v>
      </c>
      <c r="Q23" s="484">
        <f t="shared" si="7"/>
        <v>45</v>
      </c>
      <c r="R23" s="484">
        <f t="shared" si="7"/>
        <v>44</v>
      </c>
      <c r="S23" s="484">
        <f t="shared" si="7"/>
        <v>43</v>
      </c>
      <c r="T23" s="484">
        <f t="shared" si="7"/>
        <v>42</v>
      </c>
      <c r="U23" s="484">
        <f t="shared" si="7"/>
        <v>41</v>
      </c>
      <c r="V23" s="279"/>
      <c r="W23" s="319"/>
      <c r="X23" s="319"/>
      <c r="Y23" s="319"/>
    </row>
    <row r="24" spans="1:25" s="347" customFormat="1" ht="6.75" customHeight="1">
      <c r="B24" s="98"/>
      <c r="C24" s="336"/>
      <c r="D24" s="98"/>
      <c r="E24" s="98"/>
      <c r="F24" s="98"/>
      <c r="G24" s="98"/>
      <c r="H24" s="98"/>
      <c r="I24" s="98"/>
      <c r="J24" s="98"/>
      <c r="K24" s="98"/>
      <c r="L24" s="348"/>
      <c r="M24" s="348"/>
      <c r="N24" s="348"/>
      <c r="O24" s="349"/>
      <c r="P24" s="98"/>
      <c r="Q24" s="98"/>
      <c r="R24" s="98"/>
      <c r="S24" s="98"/>
      <c r="T24" s="98"/>
      <c r="U24" s="98"/>
      <c r="V24" s="279"/>
      <c r="W24" s="98"/>
      <c r="X24" s="98"/>
      <c r="Y24" s="98"/>
    </row>
    <row r="25" spans="1:25">
      <c r="A25" s="161">
        <f ca="1">MAX($A$1:A24)+subsection</f>
        <v>9.02</v>
      </c>
      <c r="B25" s="342" t="s">
        <v>277</v>
      </c>
      <c r="C25" s="343"/>
      <c r="D25" s="342"/>
      <c r="E25" s="342"/>
      <c r="F25" s="342"/>
      <c r="G25" s="342"/>
      <c r="H25" s="342"/>
      <c r="I25" s="342"/>
      <c r="J25" s="342"/>
      <c r="K25" s="342"/>
      <c r="L25" s="342"/>
      <c r="M25" s="342"/>
      <c r="N25" s="342"/>
      <c r="O25" s="342"/>
      <c r="P25" s="342"/>
      <c r="Q25" s="342"/>
      <c r="R25" s="342"/>
      <c r="S25" s="342"/>
      <c r="T25" s="342"/>
      <c r="U25" s="342"/>
    </row>
    <row r="26" spans="1:25" s="139" customFormat="1">
      <c r="C26" s="350"/>
      <c r="D26" s="16"/>
      <c r="E26" s="16"/>
      <c r="O26" s="14" t="s">
        <v>297</v>
      </c>
    </row>
    <row r="27" spans="1:25" s="347" customFormat="1">
      <c r="B27" s="98" t="str">
        <f>ARR!$B$22</f>
        <v>Forecast change in CPI All Groups Index Number, weighted average of eight capital cities: June</v>
      </c>
      <c r="C27" s="336"/>
      <c r="D27" s="98"/>
      <c r="E27" s="98"/>
      <c r="F27" s="98"/>
      <c r="G27" s="98"/>
      <c r="H27" s="98"/>
      <c r="I27" s="98"/>
      <c r="J27" s="98"/>
      <c r="K27" s="98"/>
      <c r="L27" s="348">
        <f>ARR!G17/ARR!F17-1</f>
        <v>1.9337016574585641E-2</v>
      </c>
      <c r="M27" s="348">
        <f>ARR!H17/ARR!G17-1</f>
        <v>2.6000000000000023E-2</v>
      </c>
      <c r="N27" s="348">
        <f>ARR!I17/ARR!H17-1</f>
        <v>2.4000000000000021E-2</v>
      </c>
      <c r="O27" s="264"/>
      <c r="P27" s="485">
        <f t="shared" ref="P27:U27" si="8">O27</f>
        <v>0</v>
      </c>
      <c r="Q27" s="485">
        <f t="shared" si="8"/>
        <v>0</v>
      </c>
      <c r="R27" s="485">
        <f t="shared" si="8"/>
        <v>0</v>
      </c>
      <c r="S27" s="485">
        <f t="shared" si="8"/>
        <v>0</v>
      </c>
      <c r="T27" s="485">
        <f t="shared" si="8"/>
        <v>0</v>
      </c>
      <c r="U27" s="485">
        <f t="shared" si="8"/>
        <v>0</v>
      </c>
      <c r="V27" s="275"/>
      <c r="W27" s="98"/>
      <c r="X27" s="98"/>
      <c r="Y27" s="98"/>
    </row>
    <row r="28" spans="1:25">
      <c r="B28" s="276" t="s">
        <v>242</v>
      </c>
      <c r="K28" s="418">
        <v>1</v>
      </c>
      <c r="L28" s="486">
        <f t="shared" ref="L28:U28" si="9">K28*(1+L$27)</f>
        <v>1.0193370165745856</v>
      </c>
      <c r="M28" s="486">
        <f t="shared" si="9"/>
        <v>1.0458397790055249</v>
      </c>
      <c r="N28" s="486">
        <f t="shared" si="9"/>
        <v>1.0709399337016576</v>
      </c>
      <c r="O28" s="486">
        <f t="shared" si="9"/>
        <v>1.0709399337016576</v>
      </c>
      <c r="P28" s="486">
        <f t="shared" si="9"/>
        <v>1.0709399337016576</v>
      </c>
      <c r="Q28" s="486">
        <f t="shared" si="9"/>
        <v>1.0709399337016576</v>
      </c>
      <c r="R28" s="486">
        <f t="shared" si="9"/>
        <v>1.0709399337016576</v>
      </c>
      <c r="S28" s="486">
        <f t="shared" si="9"/>
        <v>1.0709399337016576</v>
      </c>
      <c r="T28" s="486">
        <f t="shared" si="9"/>
        <v>1.0709399337016576</v>
      </c>
      <c r="U28" s="486">
        <f t="shared" si="9"/>
        <v>1.0709399337016576</v>
      </c>
      <c r="V28" s="279"/>
      <c r="W28" s="319"/>
      <c r="X28" s="319"/>
      <c r="Y28" s="319"/>
    </row>
    <row r="29" spans="1:25">
      <c r="B29" s="351"/>
      <c r="C29" s="318"/>
      <c r="D29" s="318"/>
      <c r="E29" s="318"/>
      <c r="F29" s="319"/>
      <c r="G29" s="319"/>
      <c r="H29" s="319"/>
      <c r="I29" s="319"/>
      <c r="J29" s="319"/>
      <c r="K29" s="319"/>
      <c r="L29" s="319"/>
      <c r="M29" s="319"/>
      <c r="N29" s="319"/>
      <c r="O29" s="319"/>
      <c r="P29" s="319"/>
      <c r="Q29" s="352"/>
      <c r="R29" s="352"/>
      <c r="S29" s="319"/>
      <c r="T29" s="319"/>
      <c r="U29" s="319"/>
      <c r="V29" s="279"/>
      <c r="W29" s="319"/>
      <c r="X29" s="319"/>
      <c r="Y29" s="319"/>
    </row>
    <row r="30" spans="1:25">
      <c r="B30" s="353" t="str">
        <f>Capital_Base!B38</f>
        <v>Opening Balance - Initial Capital Assets</v>
      </c>
      <c r="C30" s="354" t="s">
        <v>20</v>
      </c>
      <c r="D30" s="487">
        <f>INDEX(Capital_Base!$G$39:$G$59,$C$6)</f>
        <v>448.95017300000001</v>
      </c>
      <c r="E30" s="318"/>
      <c r="F30" s="319"/>
      <c r="G30" s="319"/>
      <c r="H30" s="319"/>
      <c r="I30" s="319"/>
      <c r="J30" s="319"/>
      <c r="K30" s="319"/>
      <c r="L30" s="319"/>
      <c r="M30" s="319"/>
      <c r="N30" s="319"/>
      <c r="O30" s="319"/>
      <c r="P30" s="319"/>
      <c r="Q30" s="319"/>
      <c r="R30" s="352"/>
      <c r="S30" s="319"/>
      <c r="T30" s="319"/>
      <c r="U30" s="319"/>
      <c r="V30" s="279"/>
      <c r="W30" s="319"/>
      <c r="X30" s="319"/>
      <c r="Y30" s="319"/>
    </row>
    <row r="31" spans="1:25">
      <c r="B31" s="353" t="s">
        <v>274</v>
      </c>
      <c r="C31" s="354" t="s">
        <v>20</v>
      </c>
      <c r="D31" s="487">
        <f>INDEX(Capital_Base!$G$89:$G$108,$C$6)</f>
        <v>50</v>
      </c>
      <c r="E31" s="355"/>
      <c r="K31" s="346"/>
      <c r="L31" s="488">
        <f>D31</f>
        <v>50</v>
      </c>
      <c r="M31" s="489">
        <f>MAX(MIN(L31-1,M$23),0)</f>
        <v>49</v>
      </c>
      <c r="N31" s="489">
        <f>MAX(MIN(M31-1,N$23),0)</f>
        <v>48</v>
      </c>
      <c r="O31" s="489">
        <f t="shared" ref="O31:U31" si="10">MAX(MIN(N31-1,O$23),0)</f>
        <v>47</v>
      </c>
      <c r="P31" s="489">
        <f t="shared" si="10"/>
        <v>46</v>
      </c>
      <c r="Q31" s="489">
        <f t="shared" si="10"/>
        <v>45</v>
      </c>
      <c r="R31" s="489">
        <f t="shared" si="10"/>
        <v>44</v>
      </c>
      <c r="S31" s="489">
        <f t="shared" si="10"/>
        <v>43</v>
      </c>
      <c r="T31" s="489">
        <f t="shared" si="10"/>
        <v>42</v>
      </c>
      <c r="U31" s="489">
        <f t="shared" si="10"/>
        <v>41</v>
      </c>
    </row>
    <row r="32" spans="1:25">
      <c r="B32" s="356" t="s">
        <v>243</v>
      </c>
      <c r="C32" s="354" t="s">
        <v>20</v>
      </c>
      <c r="D32" s="319"/>
      <c r="K32" s="346"/>
      <c r="L32" s="357">
        <f t="shared" ref="L32:U32" si="11">MAX(L31,1)</f>
        <v>50</v>
      </c>
      <c r="M32" s="357">
        <f t="shared" si="11"/>
        <v>49</v>
      </c>
      <c r="N32" s="357">
        <f t="shared" si="11"/>
        <v>48</v>
      </c>
      <c r="O32" s="357">
        <f t="shared" si="11"/>
        <v>47</v>
      </c>
      <c r="P32" s="357">
        <f t="shared" si="11"/>
        <v>46</v>
      </c>
      <c r="Q32" s="357">
        <f t="shared" si="11"/>
        <v>45</v>
      </c>
      <c r="R32" s="357">
        <f t="shared" si="11"/>
        <v>44</v>
      </c>
      <c r="S32" s="357">
        <f t="shared" si="11"/>
        <v>43</v>
      </c>
      <c r="T32" s="357">
        <f t="shared" si="11"/>
        <v>42</v>
      </c>
      <c r="U32" s="357">
        <f t="shared" si="11"/>
        <v>41</v>
      </c>
      <c r="V32" s="279"/>
      <c r="W32" s="319"/>
      <c r="X32" s="319"/>
      <c r="Y32" s="319"/>
    </row>
    <row r="33" spans="1:25">
      <c r="B33" s="32"/>
      <c r="C33" s="318"/>
      <c r="D33" s="319"/>
      <c r="L33" s="357"/>
      <c r="M33" s="357"/>
      <c r="N33" s="357"/>
      <c r="O33" s="319"/>
      <c r="P33" s="319"/>
      <c r="Q33" s="319"/>
      <c r="R33" s="319"/>
      <c r="S33" s="319"/>
      <c r="T33" s="319"/>
      <c r="U33" s="319"/>
      <c r="V33" s="279"/>
      <c r="W33" s="319"/>
      <c r="X33" s="319"/>
      <c r="Y33" s="319"/>
    </row>
    <row r="34" spans="1:25">
      <c r="A34" s="319"/>
      <c r="B34" s="9" t="s">
        <v>244</v>
      </c>
      <c r="C34" s="358"/>
      <c r="D34" s="359"/>
      <c r="E34" s="359"/>
      <c r="F34" s="359"/>
      <c r="G34" s="359"/>
      <c r="H34" s="359"/>
      <c r="I34" s="359"/>
      <c r="J34" s="359"/>
      <c r="K34" s="359"/>
      <c r="L34" s="319"/>
      <c r="M34" s="359"/>
      <c r="N34" s="359"/>
      <c r="O34" s="359"/>
      <c r="P34" s="359"/>
      <c r="Q34" s="359"/>
      <c r="R34" s="359"/>
      <c r="S34" s="359"/>
      <c r="T34" s="359"/>
      <c r="U34" s="359"/>
      <c r="V34" s="279"/>
      <c r="W34" s="319"/>
      <c r="X34" s="319"/>
      <c r="Y34" s="319"/>
    </row>
    <row r="35" spans="1:25">
      <c r="A35" s="319"/>
      <c r="B35" s="32" t="str">
        <f>Capital_Base!B17</f>
        <v>Opening Balance</v>
      </c>
      <c r="C35" s="360" t="s">
        <v>245</v>
      </c>
      <c r="D35" s="318"/>
      <c r="E35" s="318"/>
      <c r="F35" s="318"/>
      <c r="G35" s="318"/>
      <c r="H35" s="318"/>
      <c r="I35" s="318"/>
      <c r="J35" s="359"/>
      <c r="K35" s="361"/>
      <c r="L35" s="491">
        <f>INDEX(Capital_Base!G$39:G$59,$C$6)</f>
        <v>448.95017300000001</v>
      </c>
      <c r="M35" s="492">
        <f>INDEX(Capital_Base!H$39:H$59,$C$6)</f>
        <v>457.63152993646412</v>
      </c>
      <c r="N35" s="493">
        <f>INDEX(Capital_Base!I$39:I$59,$C$6)</f>
        <v>469.52994971481218</v>
      </c>
      <c r="O35" s="236">
        <f t="shared" ref="O35:U35" si="12">N41</f>
        <v>480.7986685079677</v>
      </c>
      <c r="P35" s="236">
        <f t="shared" si="12"/>
        <v>480.7986685079677</v>
      </c>
      <c r="Q35" s="236">
        <f t="shared" si="12"/>
        <v>480.7986685079677</v>
      </c>
      <c r="R35" s="236">
        <f t="shared" si="12"/>
        <v>480.79866850796776</v>
      </c>
      <c r="S35" s="236">
        <f t="shared" si="12"/>
        <v>480.79866850796776</v>
      </c>
      <c r="T35" s="236">
        <f t="shared" si="12"/>
        <v>480.79866850796776</v>
      </c>
      <c r="U35" s="236">
        <f t="shared" si="12"/>
        <v>480.79866850796782</v>
      </c>
      <c r="V35" s="279"/>
      <c r="W35" s="319"/>
    </row>
    <row r="36" spans="1:25">
      <c r="A36" s="319"/>
      <c r="B36" s="32" t="str">
        <f>Capital_Base!B18</f>
        <v>(+) Indexation Allowance</v>
      </c>
      <c r="C36" s="360" t="s">
        <v>245</v>
      </c>
      <c r="D36" s="318"/>
      <c r="E36" s="318"/>
      <c r="F36" s="318"/>
      <c r="G36" s="318"/>
      <c r="H36" s="318"/>
      <c r="I36" s="318"/>
      <c r="J36" s="362"/>
      <c r="K36" s="361"/>
      <c r="L36" s="494">
        <f>INDEX(Capital_Base!G$65:G$85,$C$6)</f>
        <v>8.6813569364640912</v>
      </c>
      <c r="M36" s="495">
        <f>INDEX(Capital_Base!H$65:H$85,$C$6)</f>
        <v>11.898419778348078</v>
      </c>
      <c r="N36" s="496">
        <f>INDEX(Capital_Base!I$65:I$85,$C$6)</f>
        <v>11.268718793155502</v>
      </c>
      <c r="O36" s="236">
        <f t="shared" ref="O36:U36" si="13">O35*O$27</f>
        <v>0</v>
      </c>
      <c r="P36" s="236">
        <f t="shared" si="13"/>
        <v>0</v>
      </c>
      <c r="Q36" s="236">
        <f t="shared" si="13"/>
        <v>0</v>
      </c>
      <c r="R36" s="236">
        <f t="shared" si="13"/>
        <v>0</v>
      </c>
      <c r="S36" s="236">
        <f t="shared" si="13"/>
        <v>0</v>
      </c>
      <c r="T36" s="236">
        <f t="shared" si="13"/>
        <v>0</v>
      </c>
      <c r="U36" s="236">
        <f t="shared" si="13"/>
        <v>0</v>
      </c>
      <c r="V36" s="279"/>
      <c r="W36" s="319"/>
    </row>
    <row r="37" spans="1:25">
      <c r="A37" s="319"/>
      <c r="B37" s="32" t="str">
        <f>Capital_Base!B19</f>
        <v>(+) Efficient Capital Expenditure (Net)</v>
      </c>
      <c r="C37" s="360" t="s">
        <v>245</v>
      </c>
      <c r="D37" s="318"/>
      <c r="E37" s="318"/>
      <c r="F37" s="318"/>
      <c r="G37" s="318"/>
      <c r="H37" s="318"/>
      <c r="I37" s="318"/>
      <c r="J37" s="362"/>
      <c r="K37" s="361"/>
      <c r="L37" s="363"/>
      <c r="M37" s="364"/>
      <c r="N37" s="365"/>
      <c r="O37" s="366"/>
      <c r="P37" s="366"/>
      <c r="Q37" s="366"/>
      <c r="R37" s="366"/>
      <c r="S37" s="366"/>
      <c r="T37" s="366"/>
      <c r="U37" s="366"/>
    </row>
    <row r="38" spans="1:25">
      <c r="A38" s="319"/>
      <c r="B38" s="32" t="str">
        <f>Capital_Base!B21</f>
        <v>(-) Straight-line Depreciation</v>
      </c>
      <c r="C38" s="360" t="s">
        <v>245</v>
      </c>
      <c r="D38" s="362"/>
      <c r="E38" s="318"/>
      <c r="F38" s="318"/>
      <c r="G38" s="318"/>
      <c r="H38" s="318"/>
      <c r="I38" s="318"/>
      <c r="J38" s="362"/>
      <c r="K38" s="361"/>
      <c r="L38" s="494">
        <f>INDEX(Capital_Base!G$111:G$131,$C$6)</f>
        <v>-9.1526305987292815</v>
      </c>
      <c r="M38" s="495">
        <f>INDEX(Capital_Base!H$111:H$131,$C$6)</f>
        <v>-9.3954554921649578</v>
      </c>
      <c r="N38" s="496">
        <f>INDEX(Capital_Base!I$111:I$131,$C$6)</f>
        <v>-9.6302204670223635</v>
      </c>
      <c r="O38" s="236">
        <f t="shared" ref="O38:U38" si="14">IFERROR(-SUM(O35,O36,-N40)/O$32,0)</f>
        <v>-9.6302204670223635</v>
      </c>
      <c r="P38" s="236">
        <f t="shared" si="14"/>
        <v>-9.6302204670223652</v>
      </c>
      <c r="Q38" s="236">
        <f t="shared" si="14"/>
        <v>-9.6302204670223652</v>
      </c>
      <c r="R38" s="236">
        <f t="shared" si="14"/>
        <v>-9.6302204670223652</v>
      </c>
      <c r="S38" s="236">
        <f t="shared" si="14"/>
        <v>-9.6302204670223652</v>
      </c>
      <c r="T38" s="236">
        <f t="shared" si="14"/>
        <v>-9.6302204670223652</v>
      </c>
      <c r="U38" s="236">
        <f t="shared" si="14"/>
        <v>-9.6302204670223652</v>
      </c>
      <c r="V38" s="279"/>
      <c r="W38" s="319"/>
    </row>
    <row r="39" spans="1:25">
      <c r="A39" s="319"/>
      <c r="B39" s="32" t="str">
        <f>Capital_Base!B22</f>
        <v>(-) Uncharged Straight-line Depreciation from Previous Periods</v>
      </c>
      <c r="C39" s="367" t="s">
        <v>245</v>
      </c>
      <c r="D39" s="368"/>
      <c r="E39" s="368"/>
      <c r="F39" s="368"/>
      <c r="G39" s="368"/>
      <c r="H39" s="368"/>
      <c r="I39" s="368"/>
      <c r="J39" s="359"/>
      <c r="K39" s="361"/>
      <c r="L39" s="494">
        <f>INDEX(Capital_Base!G$135:G$155,$C$6)</f>
        <v>0</v>
      </c>
      <c r="M39" s="495">
        <f>INDEX(Capital_Base!H$135:H$155,$C$6)</f>
        <v>-9.1526305987292815</v>
      </c>
      <c r="N39" s="496">
        <f>INDEX(Capital_Base!I$135:I$155,$C$6)</f>
        <v>-18.548086090894238</v>
      </c>
      <c r="O39" s="236">
        <f t="shared" ref="O39:U39" si="15">-N40</f>
        <v>-28.178306557916599</v>
      </c>
      <c r="P39" s="236">
        <f t="shared" si="15"/>
        <v>-37.808527024938961</v>
      </c>
      <c r="Q39" s="236">
        <f t="shared" si="15"/>
        <v>-47.438747491961323</v>
      </c>
      <c r="R39" s="236">
        <f t="shared" si="15"/>
        <v>-57.068967958983691</v>
      </c>
      <c r="S39" s="236">
        <f t="shared" si="15"/>
        <v>-66.69918842600606</v>
      </c>
      <c r="T39" s="236">
        <f t="shared" si="15"/>
        <v>-76.329408893028429</v>
      </c>
      <c r="U39" s="236">
        <f t="shared" si="15"/>
        <v>-85.959629360050798</v>
      </c>
      <c r="V39" s="279"/>
      <c r="W39" s="319"/>
    </row>
    <row r="40" spans="1:25">
      <c r="A40" s="319"/>
      <c r="B40" s="32" t="str">
        <f>Capital_Base!B23</f>
        <v>(+)/(-) Adjustment to Return of Capital (based on straight-line depreciation)</v>
      </c>
      <c r="C40" s="360" t="s">
        <v>245</v>
      </c>
      <c r="D40" s="318"/>
      <c r="E40" s="318"/>
      <c r="F40" s="318"/>
      <c r="G40" s="318"/>
      <c r="H40" s="318"/>
      <c r="I40" s="318"/>
      <c r="J40" s="362"/>
      <c r="K40" s="361"/>
      <c r="L40" s="494">
        <f>INDEX(Capital_Base!G$257:G$277,$C$6)</f>
        <v>9.1526305987292815</v>
      </c>
      <c r="M40" s="495">
        <f>INDEX(Capital_Base!H$257:H$277,$C$6)</f>
        <v>18.548086090894238</v>
      </c>
      <c r="N40" s="496">
        <f>INDEX(Capital_Base!I$257:I$277,$C$6)</f>
        <v>28.178306557916599</v>
      </c>
      <c r="O40" s="236">
        <f t="shared" ref="O40:U40" si="16">-SUM(O38:O39)</f>
        <v>37.808527024938961</v>
      </c>
      <c r="P40" s="236">
        <f t="shared" si="16"/>
        <v>47.438747491961323</v>
      </c>
      <c r="Q40" s="236">
        <f t="shared" si="16"/>
        <v>57.068967958983691</v>
      </c>
      <c r="R40" s="236">
        <f t="shared" si="16"/>
        <v>66.69918842600606</v>
      </c>
      <c r="S40" s="236">
        <f t="shared" si="16"/>
        <v>76.329408893028429</v>
      </c>
      <c r="T40" s="236">
        <f t="shared" si="16"/>
        <v>85.959629360050798</v>
      </c>
      <c r="U40" s="236">
        <f t="shared" si="16"/>
        <v>95.589849827073166</v>
      </c>
      <c r="V40" s="279"/>
      <c r="W40" s="319"/>
    </row>
    <row r="41" spans="1:25" s="276" customFormat="1">
      <c r="A41" s="270"/>
      <c r="B41" s="369" t="str">
        <f>Capital_Base!B24</f>
        <v>Closing Balance</v>
      </c>
      <c r="C41" s="370" t="s">
        <v>245</v>
      </c>
      <c r="D41" s="369"/>
      <c r="E41" s="369"/>
      <c r="F41" s="369"/>
      <c r="G41" s="369"/>
      <c r="H41" s="369"/>
      <c r="I41" s="369"/>
      <c r="J41" s="371"/>
      <c r="K41" s="372"/>
      <c r="L41" s="497">
        <f t="shared" ref="L41:U41" si="17">SUM(L35:L40)</f>
        <v>457.63152993646412</v>
      </c>
      <c r="M41" s="498">
        <f t="shared" si="17"/>
        <v>469.52994971481218</v>
      </c>
      <c r="N41" s="499">
        <f t="shared" si="17"/>
        <v>480.7986685079677</v>
      </c>
      <c r="O41" s="500">
        <f t="shared" si="17"/>
        <v>480.7986685079677</v>
      </c>
      <c r="P41" s="500">
        <f t="shared" si="17"/>
        <v>480.7986685079677</v>
      </c>
      <c r="Q41" s="500">
        <f t="shared" si="17"/>
        <v>480.79866850796776</v>
      </c>
      <c r="R41" s="500">
        <f t="shared" si="17"/>
        <v>480.79866850796776</v>
      </c>
      <c r="S41" s="500">
        <f t="shared" si="17"/>
        <v>480.79866850796776</v>
      </c>
      <c r="T41" s="500">
        <f t="shared" si="17"/>
        <v>480.79866850796782</v>
      </c>
      <c r="U41" s="500">
        <f t="shared" si="17"/>
        <v>480.79866850796782</v>
      </c>
      <c r="V41" s="279"/>
      <c r="W41" s="270"/>
    </row>
    <row r="42" spans="1:25">
      <c r="A42" s="319"/>
      <c r="B42" s="19"/>
      <c r="C42" s="318"/>
      <c r="D42" s="318"/>
      <c r="E42" s="318"/>
      <c r="F42" s="318"/>
      <c r="G42" s="318"/>
      <c r="H42" s="318"/>
      <c r="I42" s="318"/>
      <c r="J42" s="319"/>
      <c r="K42" s="319"/>
      <c r="L42" s="373"/>
      <c r="M42" s="374"/>
      <c r="N42" s="375"/>
      <c r="O42" s="279"/>
      <c r="P42" s="279"/>
      <c r="Q42" s="279"/>
      <c r="R42" s="279"/>
      <c r="S42" s="279"/>
      <c r="T42" s="279"/>
      <c r="U42" s="279"/>
      <c r="V42" s="279"/>
      <c r="W42" s="319"/>
    </row>
    <row r="43" spans="1:25">
      <c r="A43" s="319"/>
      <c r="B43" s="32" t="str">
        <f>Capital_Base!B280</f>
        <v>Closing Balance - Initial Capital Assets</v>
      </c>
      <c r="C43" s="360" t="s">
        <v>245</v>
      </c>
      <c r="D43" s="362" t="s">
        <v>246</v>
      </c>
      <c r="E43" s="318"/>
      <c r="F43" s="318"/>
      <c r="G43" s="318"/>
      <c r="H43" s="318"/>
      <c r="I43" s="318"/>
      <c r="J43" s="362"/>
      <c r="K43" s="361"/>
      <c r="L43" s="494">
        <f>INDEX(Capital_Base!G$281:G$301,$C$6)</f>
        <v>457.63152993646412</v>
      </c>
      <c r="M43" s="495">
        <f>INDEX(Capital_Base!H$281:H$301,$C$6)</f>
        <v>469.52994971481218</v>
      </c>
      <c r="N43" s="496">
        <f>INDEX(Capital_Base!I$281:I$301,$C$6)</f>
        <v>480.7986685079677</v>
      </c>
      <c r="O43" s="376"/>
      <c r="P43" s="376"/>
      <c r="Q43" s="376"/>
      <c r="R43" s="376"/>
      <c r="S43" s="376"/>
      <c r="T43" s="376"/>
      <c r="U43" s="376"/>
    </row>
    <row r="44" spans="1:25">
      <c r="A44" s="319"/>
      <c r="B44" s="377" t="s">
        <v>247</v>
      </c>
      <c r="C44" s="318"/>
      <c r="D44" s="318"/>
      <c r="E44" s="318"/>
      <c r="F44" s="318"/>
      <c r="G44" s="319"/>
      <c r="H44" s="490">
        <f>SUM(K44:N44)</f>
        <v>0</v>
      </c>
      <c r="I44" s="318"/>
      <c r="J44" s="319"/>
      <c r="K44" s="361"/>
      <c r="L44" s="501">
        <f>L41-L43</f>
        <v>0</v>
      </c>
      <c r="M44" s="502">
        <f>M41-M43</f>
        <v>0</v>
      </c>
      <c r="N44" s="503">
        <f>N41-N43</f>
        <v>0</v>
      </c>
      <c r="O44" s="376"/>
      <c r="P44" s="376"/>
      <c r="Q44" s="376"/>
      <c r="R44" s="376"/>
      <c r="S44" s="376"/>
      <c r="T44" s="376"/>
      <c r="U44" s="376"/>
      <c r="W44" s="319"/>
      <c r="X44" s="319"/>
      <c r="Y44" s="319"/>
    </row>
    <row r="45" spans="1:25">
      <c r="A45" s="319"/>
      <c r="B45" s="19"/>
      <c r="C45" s="318"/>
      <c r="D45" s="318"/>
      <c r="E45" s="318"/>
      <c r="F45" s="318"/>
      <c r="G45" s="318"/>
      <c r="H45" s="318"/>
      <c r="I45" s="318"/>
      <c r="J45" s="319"/>
      <c r="K45" s="319"/>
      <c r="L45" s="378"/>
      <c r="M45" s="378"/>
      <c r="N45" s="378"/>
      <c r="O45" s="279"/>
      <c r="P45" s="279"/>
      <c r="Q45" s="279"/>
      <c r="R45" s="279"/>
      <c r="S45" s="279"/>
      <c r="T45" s="279"/>
      <c r="U45" s="279"/>
      <c r="W45" s="319"/>
      <c r="X45" s="319"/>
      <c r="Y45" s="319"/>
    </row>
    <row r="46" spans="1:25">
      <c r="A46" s="161">
        <f ca="1">MAX($A$1:A45)+subsection</f>
        <v>9.0299999999999994</v>
      </c>
      <c r="B46" s="342" t="s">
        <v>278</v>
      </c>
      <c r="C46" s="343"/>
      <c r="D46" s="342"/>
      <c r="E46" s="342"/>
      <c r="F46" s="342"/>
      <c r="G46" s="342"/>
      <c r="H46" s="342"/>
      <c r="I46" s="342"/>
      <c r="J46" s="342"/>
      <c r="K46" s="342"/>
      <c r="L46" s="342"/>
      <c r="M46" s="342"/>
      <c r="N46" s="342"/>
      <c r="O46" s="342"/>
      <c r="P46" s="342"/>
      <c r="Q46" s="342"/>
      <c r="R46" s="342"/>
      <c r="S46" s="342"/>
      <c r="T46" s="342"/>
      <c r="U46" s="342"/>
    </row>
    <row r="47" spans="1:25">
      <c r="M47" s="379"/>
    </row>
    <row r="48" spans="1:25">
      <c r="B48" s="9" t="str">
        <f>$B$34</f>
        <v>Summary of Initial Capital Asset Values</v>
      </c>
      <c r="C48" s="318"/>
      <c r="D48" s="319"/>
      <c r="E48" s="319"/>
      <c r="F48" s="319"/>
      <c r="G48" s="319"/>
      <c r="H48" s="380" t="s">
        <v>248</v>
      </c>
      <c r="I48" s="319"/>
      <c r="J48" s="319"/>
      <c r="K48" s="319"/>
      <c r="L48" s="357"/>
      <c r="M48" s="357"/>
      <c r="N48" s="357"/>
      <c r="O48" s="319"/>
      <c r="P48" s="319"/>
      <c r="Q48" s="319"/>
      <c r="R48" s="319"/>
      <c r="S48" s="319"/>
      <c r="T48" s="319"/>
      <c r="U48" s="319"/>
      <c r="V48" s="279"/>
      <c r="W48" s="319"/>
      <c r="X48" s="319"/>
      <c r="Y48" s="319"/>
    </row>
    <row r="49" spans="1:23">
      <c r="A49" s="381"/>
      <c r="B49" s="504" t="str">
        <f>B35</f>
        <v>Opening Balance</v>
      </c>
      <c r="C49" s="367" t="s">
        <v>249</v>
      </c>
      <c r="D49" s="319"/>
      <c r="H49" s="507">
        <f>MAX(K49:U49)</f>
        <v>448.95017300000001</v>
      </c>
      <c r="K49" s="346"/>
      <c r="L49" s="508">
        <f>D30</f>
        <v>448.95017300000001</v>
      </c>
      <c r="M49" s="509">
        <f t="shared" ref="M49:U49" si="18">L49*(M$32&lt;&gt;0)</f>
        <v>448.95017300000001</v>
      </c>
      <c r="N49" s="509">
        <f t="shared" si="18"/>
        <v>448.95017300000001</v>
      </c>
      <c r="O49" s="509">
        <f t="shared" si="18"/>
        <v>448.95017300000001</v>
      </c>
      <c r="P49" s="509">
        <f t="shared" si="18"/>
        <v>448.95017300000001</v>
      </c>
      <c r="Q49" s="509">
        <f t="shared" si="18"/>
        <v>448.95017300000001</v>
      </c>
      <c r="R49" s="509">
        <f t="shared" si="18"/>
        <v>448.95017300000001</v>
      </c>
      <c r="S49" s="509">
        <f t="shared" si="18"/>
        <v>448.95017300000001</v>
      </c>
      <c r="T49" s="509">
        <f t="shared" si="18"/>
        <v>448.95017300000001</v>
      </c>
      <c r="U49" s="509">
        <f t="shared" si="18"/>
        <v>448.95017300000001</v>
      </c>
    </row>
    <row r="50" spans="1:23">
      <c r="A50" s="381"/>
      <c r="B50" s="504" t="str">
        <f>B36</f>
        <v>(+) Indexation Allowance</v>
      </c>
      <c r="C50" s="360"/>
      <c r="D50" s="319"/>
      <c r="E50" s="319"/>
      <c r="F50" s="319"/>
      <c r="G50" s="319"/>
      <c r="H50" s="383"/>
      <c r="I50" s="319"/>
      <c r="J50" s="319"/>
      <c r="K50" s="319"/>
      <c r="L50" s="319"/>
      <c r="M50" s="319"/>
      <c r="N50" s="319"/>
    </row>
    <row r="51" spans="1:23">
      <c r="A51" s="381"/>
      <c r="B51" s="505">
        <f>L18</f>
        <v>2017</v>
      </c>
      <c r="C51" s="360" t="s">
        <v>83</v>
      </c>
      <c r="D51" s="24" t="s">
        <v>250</v>
      </c>
      <c r="E51" s="319"/>
      <c r="F51" s="319"/>
      <c r="G51" s="319"/>
      <c r="H51" s="507">
        <f t="shared" ref="H51:H59" si="19">MAX(K51:U51)</f>
        <v>11.672704498000011</v>
      </c>
      <c r="I51" s="319"/>
      <c r="J51" s="319"/>
      <c r="K51" s="346"/>
      <c r="L51" s="507">
        <f t="shared" ref="L51:U51" si="20">L$49*L$27</f>
        <v>8.6813569364640912</v>
      </c>
      <c r="M51" s="507">
        <f t="shared" si="20"/>
        <v>11.672704498000011</v>
      </c>
      <c r="N51" s="507">
        <f t="shared" si="20"/>
        <v>10.77480415200001</v>
      </c>
      <c r="O51" s="507">
        <f t="shared" si="20"/>
        <v>0</v>
      </c>
      <c r="P51" s="507">
        <f t="shared" si="20"/>
        <v>0</v>
      </c>
      <c r="Q51" s="507">
        <f t="shared" si="20"/>
        <v>0</v>
      </c>
      <c r="R51" s="507">
        <f t="shared" si="20"/>
        <v>0</v>
      </c>
      <c r="S51" s="507">
        <f t="shared" si="20"/>
        <v>0</v>
      </c>
      <c r="T51" s="507">
        <f t="shared" si="20"/>
        <v>0</v>
      </c>
      <c r="U51" s="507">
        <f t="shared" si="20"/>
        <v>0</v>
      </c>
    </row>
    <row r="52" spans="1:23">
      <c r="A52" s="381"/>
      <c r="B52" s="506">
        <f>B51+1</f>
        <v>2018</v>
      </c>
      <c r="C52" s="360" t="s">
        <v>83</v>
      </c>
      <c r="D52" s="384" t="s">
        <v>251</v>
      </c>
      <c r="E52" s="319"/>
      <c r="F52" s="319"/>
      <c r="G52" s="319"/>
      <c r="H52" s="507">
        <f t="shared" si="19"/>
        <v>8.6813569364640912</v>
      </c>
      <c r="I52" s="319"/>
      <c r="J52" s="319"/>
      <c r="K52" s="346"/>
      <c r="L52" s="385"/>
      <c r="M52" s="508">
        <f>L$51</f>
        <v>8.6813569364640912</v>
      </c>
      <c r="N52" s="507">
        <f>M52</f>
        <v>8.6813569364640912</v>
      </c>
      <c r="O52" s="507">
        <f t="shared" ref="O52:U59" si="21">N52</f>
        <v>8.6813569364640912</v>
      </c>
      <c r="P52" s="507">
        <f t="shared" si="21"/>
        <v>8.6813569364640912</v>
      </c>
      <c r="Q52" s="507">
        <f t="shared" si="21"/>
        <v>8.6813569364640912</v>
      </c>
      <c r="R52" s="507">
        <f t="shared" si="21"/>
        <v>8.6813569364640912</v>
      </c>
      <c r="S52" s="507">
        <f t="shared" si="21"/>
        <v>8.6813569364640912</v>
      </c>
      <c r="T52" s="507">
        <f t="shared" si="21"/>
        <v>8.6813569364640912</v>
      </c>
      <c r="U52" s="507">
        <f t="shared" si="21"/>
        <v>8.6813569364640912</v>
      </c>
    </row>
    <row r="53" spans="1:23">
      <c r="A53" s="381"/>
      <c r="B53" s="506">
        <f t="shared" ref="B53:B60" si="22">B52+1</f>
        <v>2019</v>
      </c>
      <c r="C53" s="360" t="s">
        <v>83</v>
      </c>
      <c r="D53" s="384" t="s">
        <v>251</v>
      </c>
      <c r="E53" s="319"/>
      <c r="F53" s="319"/>
      <c r="G53" s="319"/>
      <c r="H53" s="507">
        <f t="shared" si="19"/>
        <v>11.672704498000011</v>
      </c>
      <c r="I53" s="319"/>
      <c r="J53" s="319"/>
      <c r="K53" s="346"/>
      <c r="L53" s="385"/>
      <c r="M53" s="385"/>
      <c r="N53" s="508">
        <f>M$51</f>
        <v>11.672704498000011</v>
      </c>
      <c r="O53" s="507">
        <f t="shared" si="21"/>
        <v>11.672704498000011</v>
      </c>
      <c r="P53" s="507">
        <f t="shared" si="21"/>
        <v>11.672704498000011</v>
      </c>
      <c r="Q53" s="507">
        <f t="shared" si="21"/>
        <v>11.672704498000011</v>
      </c>
      <c r="R53" s="507">
        <f t="shared" si="21"/>
        <v>11.672704498000011</v>
      </c>
      <c r="S53" s="507">
        <f t="shared" si="21"/>
        <v>11.672704498000011</v>
      </c>
      <c r="T53" s="507">
        <f t="shared" si="21"/>
        <v>11.672704498000011</v>
      </c>
      <c r="U53" s="507">
        <f t="shared" si="21"/>
        <v>11.672704498000011</v>
      </c>
    </row>
    <row r="54" spans="1:23">
      <c r="A54" s="381"/>
      <c r="B54" s="506">
        <f t="shared" si="22"/>
        <v>2020</v>
      </c>
      <c r="C54" s="360" t="s">
        <v>83</v>
      </c>
      <c r="D54" s="384" t="s">
        <v>251</v>
      </c>
      <c r="E54" s="319"/>
      <c r="F54" s="319"/>
      <c r="G54" s="319"/>
      <c r="H54" s="507">
        <f t="shared" si="19"/>
        <v>10.77480415200001</v>
      </c>
      <c r="I54" s="319"/>
      <c r="J54" s="319"/>
      <c r="K54" s="346"/>
      <c r="L54" s="385"/>
      <c r="M54" s="385"/>
      <c r="N54" s="385"/>
      <c r="O54" s="508">
        <f>N$51</f>
        <v>10.77480415200001</v>
      </c>
      <c r="P54" s="507">
        <f t="shared" si="21"/>
        <v>10.77480415200001</v>
      </c>
      <c r="Q54" s="507">
        <f t="shared" si="21"/>
        <v>10.77480415200001</v>
      </c>
      <c r="R54" s="507">
        <f t="shared" si="21"/>
        <v>10.77480415200001</v>
      </c>
      <c r="S54" s="507">
        <f t="shared" si="21"/>
        <v>10.77480415200001</v>
      </c>
      <c r="T54" s="507">
        <f t="shared" si="21"/>
        <v>10.77480415200001</v>
      </c>
      <c r="U54" s="507">
        <f t="shared" si="21"/>
        <v>10.77480415200001</v>
      </c>
    </row>
    <row r="55" spans="1:23">
      <c r="A55" s="381"/>
      <c r="B55" s="506">
        <f t="shared" si="22"/>
        <v>2021</v>
      </c>
      <c r="C55" s="360" t="s">
        <v>83</v>
      </c>
      <c r="D55" s="384" t="s">
        <v>251</v>
      </c>
      <c r="E55" s="319"/>
      <c r="F55" s="319"/>
      <c r="G55" s="319"/>
      <c r="H55" s="507">
        <f t="shared" si="19"/>
        <v>0</v>
      </c>
      <c r="I55" s="319"/>
      <c r="J55" s="319"/>
      <c r="K55" s="346"/>
      <c r="L55" s="385"/>
      <c r="M55" s="385"/>
      <c r="N55" s="385"/>
      <c r="O55" s="385"/>
      <c r="P55" s="508">
        <f>O$51</f>
        <v>0</v>
      </c>
      <c r="Q55" s="507">
        <f t="shared" si="21"/>
        <v>0</v>
      </c>
      <c r="R55" s="507">
        <f t="shared" si="21"/>
        <v>0</v>
      </c>
      <c r="S55" s="507">
        <f t="shared" si="21"/>
        <v>0</v>
      </c>
      <c r="T55" s="507">
        <f t="shared" si="21"/>
        <v>0</v>
      </c>
      <c r="U55" s="507">
        <f t="shared" si="21"/>
        <v>0</v>
      </c>
    </row>
    <row r="56" spans="1:23">
      <c r="A56" s="381"/>
      <c r="B56" s="506">
        <f t="shared" si="22"/>
        <v>2022</v>
      </c>
      <c r="C56" s="360" t="s">
        <v>83</v>
      </c>
      <c r="D56" s="384" t="s">
        <v>251</v>
      </c>
      <c r="E56" s="319"/>
      <c r="F56" s="319"/>
      <c r="G56" s="319"/>
      <c r="H56" s="507">
        <f t="shared" si="19"/>
        <v>0</v>
      </c>
      <c r="I56" s="319"/>
      <c r="J56" s="319"/>
      <c r="K56" s="346"/>
      <c r="L56" s="385"/>
      <c r="M56" s="385"/>
      <c r="N56" s="385"/>
      <c r="O56" s="385"/>
      <c r="P56" s="385"/>
      <c r="Q56" s="508">
        <f>P$51</f>
        <v>0</v>
      </c>
      <c r="R56" s="507">
        <f t="shared" si="21"/>
        <v>0</v>
      </c>
      <c r="S56" s="507">
        <f t="shared" si="21"/>
        <v>0</v>
      </c>
      <c r="T56" s="507">
        <f t="shared" si="21"/>
        <v>0</v>
      </c>
      <c r="U56" s="507">
        <f t="shared" si="21"/>
        <v>0</v>
      </c>
    </row>
    <row r="57" spans="1:23">
      <c r="A57" s="381"/>
      <c r="B57" s="506">
        <f t="shared" si="22"/>
        <v>2023</v>
      </c>
      <c r="C57" s="360" t="s">
        <v>83</v>
      </c>
      <c r="D57" s="384" t="s">
        <v>251</v>
      </c>
      <c r="E57" s="319"/>
      <c r="F57" s="319"/>
      <c r="G57" s="319"/>
      <c r="H57" s="507">
        <f t="shared" si="19"/>
        <v>0</v>
      </c>
      <c r="I57" s="319"/>
      <c r="J57" s="319"/>
      <c r="K57" s="346"/>
      <c r="L57" s="385"/>
      <c r="M57" s="385"/>
      <c r="N57" s="385"/>
      <c r="O57" s="385"/>
      <c r="P57" s="385"/>
      <c r="Q57" s="385"/>
      <c r="R57" s="508">
        <f>Q$51</f>
        <v>0</v>
      </c>
      <c r="S57" s="507">
        <f t="shared" si="21"/>
        <v>0</v>
      </c>
      <c r="T57" s="507">
        <f t="shared" si="21"/>
        <v>0</v>
      </c>
      <c r="U57" s="507">
        <f t="shared" si="21"/>
        <v>0</v>
      </c>
    </row>
    <row r="58" spans="1:23">
      <c r="A58" s="381"/>
      <c r="B58" s="506">
        <f t="shared" si="22"/>
        <v>2024</v>
      </c>
      <c r="C58" s="360" t="s">
        <v>83</v>
      </c>
      <c r="D58" s="384" t="s">
        <v>251</v>
      </c>
      <c r="E58" s="319"/>
      <c r="F58" s="319"/>
      <c r="G58" s="319"/>
      <c r="H58" s="507">
        <f t="shared" si="19"/>
        <v>0</v>
      </c>
      <c r="I58" s="319"/>
      <c r="J58" s="319"/>
      <c r="K58" s="346"/>
      <c r="L58" s="385"/>
      <c r="M58" s="385"/>
      <c r="N58" s="385"/>
      <c r="O58" s="385"/>
      <c r="P58" s="385"/>
      <c r="Q58" s="385"/>
      <c r="R58" s="385"/>
      <c r="S58" s="508">
        <f>R$51</f>
        <v>0</v>
      </c>
      <c r="T58" s="507">
        <f t="shared" si="21"/>
        <v>0</v>
      </c>
      <c r="U58" s="507">
        <f t="shared" si="21"/>
        <v>0</v>
      </c>
    </row>
    <row r="59" spans="1:23">
      <c r="A59" s="381"/>
      <c r="B59" s="506">
        <f t="shared" si="22"/>
        <v>2025</v>
      </c>
      <c r="C59" s="360" t="s">
        <v>83</v>
      </c>
      <c r="D59" s="384" t="s">
        <v>251</v>
      </c>
      <c r="E59" s="319"/>
      <c r="F59" s="319"/>
      <c r="G59" s="319"/>
      <c r="H59" s="507">
        <f t="shared" si="19"/>
        <v>0</v>
      </c>
      <c r="I59" s="319"/>
      <c r="J59" s="319"/>
      <c r="K59" s="346"/>
      <c r="L59" s="385"/>
      <c r="M59" s="385"/>
      <c r="N59" s="385"/>
      <c r="O59" s="385"/>
      <c r="P59" s="385"/>
      <c r="Q59" s="385"/>
      <c r="R59" s="385"/>
      <c r="S59" s="385"/>
      <c r="T59" s="508">
        <f>S$51</f>
        <v>0</v>
      </c>
      <c r="U59" s="507">
        <f t="shared" si="21"/>
        <v>0</v>
      </c>
    </row>
    <row r="60" spans="1:23">
      <c r="A60" s="381"/>
      <c r="B60" s="506">
        <f t="shared" si="22"/>
        <v>2026</v>
      </c>
      <c r="C60" s="360" t="s">
        <v>83</v>
      </c>
      <c r="D60" s="384" t="s">
        <v>251</v>
      </c>
      <c r="E60" s="319"/>
      <c r="F60" s="319"/>
      <c r="G60" s="319"/>
      <c r="H60" s="507">
        <f>MAX(K60:U60)</f>
        <v>0</v>
      </c>
      <c r="I60" s="319"/>
      <c r="J60" s="319"/>
      <c r="K60" s="346"/>
      <c r="L60" s="385"/>
      <c r="M60" s="385"/>
      <c r="N60" s="385"/>
      <c r="O60" s="385"/>
      <c r="P60" s="385"/>
      <c r="Q60" s="385"/>
      <c r="R60" s="385"/>
      <c r="S60" s="385"/>
      <c r="T60" s="385"/>
      <c r="U60" s="508">
        <f>T$51</f>
        <v>0</v>
      </c>
    </row>
    <row r="61" spans="1:23" s="139" customFormat="1"/>
    <row r="62" spans="1:23">
      <c r="A62" s="381"/>
      <c r="B62" s="510" t="str">
        <f>"Total "&amp;B50</f>
        <v>Total (+) Indexation Allowance</v>
      </c>
      <c r="C62" s="370" t="s">
        <v>83</v>
      </c>
      <c r="D62" s="386"/>
      <c r="E62" s="387"/>
      <c r="F62" s="387"/>
      <c r="G62" s="387"/>
      <c r="H62" s="511">
        <f>MAX(K62:U62)</f>
        <v>31.128865586464109</v>
      </c>
      <c r="I62" s="387"/>
      <c r="J62" s="387"/>
      <c r="K62" s="388"/>
      <c r="L62" s="512">
        <f>SUM(L51:L61)</f>
        <v>8.6813569364640912</v>
      </c>
      <c r="M62" s="512">
        <f t="shared" ref="M62:U62" si="23">SUM(M51:M61)</f>
        <v>20.3540614344641</v>
      </c>
      <c r="N62" s="512">
        <f t="shared" si="23"/>
        <v>31.128865586464109</v>
      </c>
      <c r="O62" s="512">
        <f t="shared" si="23"/>
        <v>31.128865586464109</v>
      </c>
      <c r="P62" s="512">
        <f t="shared" si="23"/>
        <v>31.128865586464109</v>
      </c>
      <c r="Q62" s="512">
        <f t="shared" si="23"/>
        <v>31.128865586464109</v>
      </c>
      <c r="R62" s="512">
        <f t="shared" si="23"/>
        <v>31.128865586464109</v>
      </c>
      <c r="S62" s="512">
        <f t="shared" si="23"/>
        <v>31.128865586464109</v>
      </c>
      <c r="T62" s="512">
        <f t="shared" si="23"/>
        <v>31.128865586464109</v>
      </c>
      <c r="U62" s="512">
        <f t="shared" si="23"/>
        <v>31.128865586464109</v>
      </c>
    </row>
    <row r="63" spans="1:23">
      <c r="A63" s="381"/>
      <c r="B63" s="389"/>
      <c r="C63" s="318"/>
      <c r="D63" s="319"/>
      <c r="E63" s="319"/>
      <c r="F63" s="319"/>
      <c r="G63" s="319"/>
      <c r="H63" s="319"/>
      <c r="I63" s="319"/>
      <c r="J63" s="319"/>
      <c r="L63" s="390"/>
      <c r="M63" s="357"/>
      <c r="N63" s="391"/>
    </row>
    <row r="64" spans="1:23">
      <c r="A64" s="381"/>
      <c r="B64" s="506" t="str">
        <f>B62&amp;" excl "&amp;D51</f>
        <v>Total (+) Indexation Allowance excl Indexation on real 2017 opening balance</v>
      </c>
      <c r="C64" s="360" t="s">
        <v>83</v>
      </c>
      <c r="D64" s="319"/>
      <c r="E64" s="319"/>
      <c r="F64" s="319"/>
      <c r="G64" s="319"/>
      <c r="H64" s="319"/>
      <c r="I64" s="319"/>
      <c r="J64" s="319"/>
      <c r="L64" s="392">
        <f>SUM(L62-L51)</f>
        <v>0</v>
      </c>
      <c r="M64" s="392">
        <f t="shared" ref="M64:U64" si="24">SUM(M62-M51)</f>
        <v>8.6813569364640895</v>
      </c>
      <c r="N64" s="392">
        <f t="shared" si="24"/>
        <v>20.3540614344641</v>
      </c>
      <c r="O64" s="392">
        <f t="shared" si="24"/>
        <v>31.128865586464109</v>
      </c>
      <c r="P64" s="392">
        <f t="shared" si="24"/>
        <v>31.128865586464109</v>
      </c>
      <c r="Q64" s="392">
        <f t="shared" si="24"/>
        <v>31.128865586464109</v>
      </c>
      <c r="R64" s="392">
        <f t="shared" si="24"/>
        <v>31.128865586464109</v>
      </c>
      <c r="S64" s="392">
        <f t="shared" si="24"/>
        <v>31.128865586464109</v>
      </c>
      <c r="T64" s="392">
        <f t="shared" si="24"/>
        <v>31.128865586464109</v>
      </c>
      <c r="U64" s="392">
        <f t="shared" si="24"/>
        <v>31.128865586464109</v>
      </c>
      <c r="V64" s="279"/>
      <c r="W64" s="319"/>
    </row>
    <row r="65" spans="1:23">
      <c r="A65" s="381"/>
      <c r="B65" s="389"/>
      <c r="C65" s="318"/>
      <c r="D65" s="319"/>
      <c r="E65" s="319"/>
      <c r="F65" s="319"/>
      <c r="G65" s="319"/>
      <c r="H65" s="319"/>
      <c r="I65" s="319"/>
      <c r="J65" s="319"/>
      <c r="L65" s="392"/>
      <c r="M65" s="357"/>
      <c r="N65" s="357"/>
      <c r="O65" s="319"/>
      <c r="P65" s="319"/>
      <c r="Q65" s="319"/>
      <c r="R65" s="319"/>
      <c r="S65" s="319"/>
      <c r="T65" s="319"/>
      <c r="U65" s="319"/>
      <c r="V65" s="279"/>
      <c r="W65" s="319"/>
    </row>
    <row r="66" spans="1:23">
      <c r="A66" s="381"/>
      <c r="B66" s="393" t="s">
        <v>252</v>
      </c>
      <c r="C66" s="360"/>
      <c r="D66" s="319"/>
      <c r="E66" s="319"/>
      <c r="F66" s="319"/>
      <c r="G66" s="319"/>
      <c r="H66" s="319"/>
      <c r="I66" s="319"/>
      <c r="J66" s="319"/>
      <c r="L66" s="392"/>
      <c r="M66" s="394"/>
      <c r="N66" s="357"/>
      <c r="O66" s="319"/>
      <c r="P66" s="319"/>
      <c r="Q66" s="319"/>
      <c r="R66" s="319"/>
      <c r="S66" s="319"/>
      <c r="T66" s="319"/>
      <c r="U66" s="319"/>
      <c r="V66" s="279"/>
      <c r="W66" s="319"/>
    </row>
    <row r="67" spans="1:23">
      <c r="A67" s="381"/>
      <c r="B67" s="506">
        <f t="shared" ref="B67:B76" si="25">B51</f>
        <v>2017</v>
      </c>
      <c r="C67" s="360" t="s">
        <v>83</v>
      </c>
      <c r="D67" s="319"/>
      <c r="E67" s="319"/>
      <c r="F67" s="319"/>
      <c r="G67" s="319"/>
      <c r="H67" s="507">
        <f t="shared" ref="H67:H78" si="26">MAX(K67:U67)</f>
        <v>0</v>
      </c>
      <c r="I67" s="319"/>
      <c r="J67" s="319"/>
      <c r="K67" s="346"/>
      <c r="L67" s="395"/>
      <c r="M67" s="395"/>
      <c r="N67" s="395"/>
      <c r="O67" s="395"/>
      <c r="P67" s="395"/>
      <c r="Q67" s="395"/>
      <c r="R67" s="395"/>
      <c r="S67" s="395"/>
      <c r="T67" s="395"/>
      <c r="U67" s="395"/>
    </row>
    <row r="68" spans="1:23">
      <c r="A68" s="381"/>
      <c r="B68" s="506">
        <f t="shared" si="25"/>
        <v>2018</v>
      </c>
      <c r="C68" s="360" t="s">
        <v>83</v>
      </c>
      <c r="D68" s="319"/>
      <c r="E68" s="319"/>
      <c r="F68" s="319"/>
      <c r="G68" s="319"/>
      <c r="H68" s="507">
        <f t="shared" si="26"/>
        <v>0.22571528034806654</v>
      </c>
      <c r="I68" s="319"/>
      <c r="J68" s="319"/>
      <c r="K68" s="346"/>
      <c r="L68" s="395"/>
      <c r="M68" s="513">
        <f>(M$64+L$78)*M$27</f>
        <v>0.22571528034806654</v>
      </c>
      <c r="N68" s="509">
        <f t="shared" ref="N68:U75" si="27">M68</f>
        <v>0.22571528034806654</v>
      </c>
      <c r="O68" s="509">
        <f t="shared" si="27"/>
        <v>0.22571528034806654</v>
      </c>
      <c r="P68" s="509">
        <f t="shared" si="27"/>
        <v>0.22571528034806654</v>
      </c>
      <c r="Q68" s="509">
        <f t="shared" si="27"/>
        <v>0.22571528034806654</v>
      </c>
      <c r="R68" s="509">
        <f t="shared" si="27"/>
        <v>0.22571528034806654</v>
      </c>
      <c r="S68" s="509">
        <f t="shared" si="27"/>
        <v>0.22571528034806654</v>
      </c>
      <c r="T68" s="509">
        <f t="shared" si="27"/>
        <v>0.22571528034806654</v>
      </c>
      <c r="U68" s="509">
        <f t="shared" si="27"/>
        <v>0.22571528034806654</v>
      </c>
    </row>
    <row r="69" spans="1:23">
      <c r="A69" s="381"/>
      <c r="B69" s="506">
        <f t="shared" si="25"/>
        <v>2019</v>
      </c>
      <c r="C69" s="360" t="s">
        <v>83</v>
      </c>
      <c r="D69" s="319"/>
      <c r="E69" s="319"/>
      <c r="F69" s="319"/>
      <c r="G69" s="319"/>
      <c r="H69" s="507">
        <f t="shared" si="26"/>
        <v>0.49391464115549244</v>
      </c>
      <c r="I69" s="319"/>
      <c r="J69" s="319"/>
      <c r="K69" s="346"/>
      <c r="L69" s="395"/>
      <c r="M69" s="396"/>
      <c r="N69" s="513">
        <f>(N$64+M$78)*N$27</f>
        <v>0.49391464115549244</v>
      </c>
      <c r="O69" s="509">
        <f t="shared" si="27"/>
        <v>0.49391464115549244</v>
      </c>
      <c r="P69" s="509">
        <f t="shared" si="27"/>
        <v>0.49391464115549244</v>
      </c>
      <c r="Q69" s="509">
        <f t="shared" si="27"/>
        <v>0.49391464115549244</v>
      </c>
      <c r="R69" s="509">
        <f t="shared" si="27"/>
        <v>0.49391464115549244</v>
      </c>
      <c r="S69" s="509">
        <f t="shared" si="27"/>
        <v>0.49391464115549244</v>
      </c>
      <c r="T69" s="509">
        <f t="shared" si="27"/>
        <v>0.49391464115549244</v>
      </c>
      <c r="U69" s="509">
        <f t="shared" si="27"/>
        <v>0.49391464115549244</v>
      </c>
    </row>
    <row r="70" spans="1:23">
      <c r="A70" s="381"/>
      <c r="B70" s="506">
        <f t="shared" si="25"/>
        <v>2020</v>
      </c>
      <c r="C70" s="360" t="s">
        <v>83</v>
      </c>
      <c r="D70" s="319"/>
      <c r="E70" s="319"/>
      <c r="F70" s="319"/>
      <c r="G70" s="319"/>
      <c r="H70" s="507">
        <f t="shared" si="26"/>
        <v>0</v>
      </c>
      <c r="I70" s="319"/>
      <c r="J70" s="319"/>
      <c r="K70" s="346"/>
      <c r="L70" s="395"/>
      <c r="M70" s="396"/>
      <c r="N70" s="396"/>
      <c r="O70" s="513">
        <f>(O$64+N$78)*O$27</f>
        <v>0</v>
      </c>
      <c r="P70" s="509">
        <f t="shared" si="27"/>
        <v>0</v>
      </c>
      <c r="Q70" s="509">
        <f t="shared" si="27"/>
        <v>0</v>
      </c>
      <c r="R70" s="509">
        <f t="shared" si="27"/>
        <v>0</v>
      </c>
      <c r="S70" s="509">
        <f t="shared" si="27"/>
        <v>0</v>
      </c>
      <c r="T70" s="509">
        <f t="shared" si="27"/>
        <v>0</v>
      </c>
      <c r="U70" s="509">
        <f t="shared" si="27"/>
        <v>0</v>
      </c>
    </row>
    <row r="71" spans="1:23">
      <c r="A71" s="381"/>
      <c r="B71" s="506">
        <f t="shared" si="25"/>
        <v>2021</v>
      </c>
      <c r="C71" s="360" t="s">
        <v>83</v>
      </c>
      <c r="D71" s="319"/>
      <c r="E71" s="319"/>
      <c r="F71" s="319"/>
      <c r="G71" s="319"/>
      <c r="H71" s="507">
        <f t="shared" si="26"/>
        <v>0</v>
      </c>
      <c r="I71" s="319"/>
      <c r="J71" s="319"/>
      <c r="K71" s="346"/>
      <c r="L71" s="395"/>
      <c r="M71" s="396"/>
      <c r="N71" s="396"/>
      <c r="O71" s="396"/>
      <c r="P71" s="513">
        <f>(P$64+O$78)*P$27</f>
        <v>0</v>
      </c>
      <c r="Q71" s="509">
        <f t="shared" si="27"/>
        <v>0</v>
      </c>
      <c r="R71" s="509">
        <f t="shared" si="27"/>
        <v>0</v>
      </c>
      <c r="S71" s="509">
        <f t="shared" si="27"/>
        <v>0</v>
      </c>
      <c r="T71" s="509">
        <f t="shared" si="27"/>
        <v>0</v>
      </c>
      <c r="U71" s="509">
        <f t="shared" si="27"/>
        <v>0</v>
      </c>
    </row>
    <row r="72" spans="1:23">
      <c r="A72" s="381"/>
      <c r="B72" s="506">
        <f t="shared" si="25"/>
        <v>2022</v>
      </c>
      <c r="C72" s="360" t="s">
        <v>83</v>
      </c>
      <c r="D72" s="319"/>
      <c r="E72" s="319"/>
      <c r="F72" s="319"/>
      <c r="G72" s="319"/>
      <c r="H72" s="507">
        <f t="shared" si="26"/>
        <v>0</v>
      </c>
      <c r="I72" s="319"/>
      <c r="J72" s="319"/>
      <c r="K72" s="346"/>
      <c r="L72" s="395"/>
      <c r="M72" s="396"/>
      <c r="N72" s="396"/>
      <c r="O72" s="396"/>
      <c r="P72" s="396"/>
      <c r="Q72" s="513">
        <f>(Q$64+P$78)*Q$27</f>
        <v>0</v>
      </c>
      <c r="R72" s="509">
        <f t="shared" si="27"/>
        <v>0</v>
      </c>
      <c r="S72" s="509">
        <f t="shared" si="27"/>
        <v>0</v>
      </c>
      <c r="T72" s="509">
        <f t="shared" si="27"/>
        <v>0</v>
      </c>
      <c r="U72" s="509">
        <f t="shared" si="27"/>
        <v>0</v>
      </c>
    </row>
    <row r="73" spans="1:23">
      <c r="A73" s="381"/>
      <c r="B73" s="506">
        <f t="shared" si="25"/>
        <v>2023</v>
      </c>
      <c r="C73" s="360" t="s">
        <v>83</v>
      </c>
      <c r="D73" s="319"/>
      <c r="E73" s="319"/>
      <c r="F73" s="319"/>
      <c r="G73" s="319"/>
      <c r="H73" s="507">
        <f t="shared" si="26"/>
        <v>0</v>
      </c>
      <c r="I73" s="319"/>
      <c r="J73" s="319"/>
      <c r="K73" s="346"/>
      <c r="L73" s="395"/>
      <c r="M73" s="396"/>
      <c r="N73" s="396"/>
      <c r="O73" s="396"/>
      <c r="P73" s="396"/>
      <c r="Q73" s="396"/>
      <c r="R73" s="513">
        <f>(R$64+Q$78)*R$27</f>
        <v>0</v>
      </c>
      <c r="S73" s="509">
        <f t="shared" si="27"/>
        <v>0</v>
      </c>
      <c r="T73" s="509">
        <f t="shared" si="27"/>
        <v>0</v>
      </c>
      <c r="U73" s="509">
        <f t="shared" si="27"/>
        <v>0</v>
      </c>
    </row>
    <row r="74" spans="1:23">
      <c r="A74" s="381"/>
      <c r="B74" s="506">
        <f t="shared" si="25"/>
        <v>2024</v>
      </c>
      <c r="C74" s="360" t="s">
        <v>83</v>
      </c>
      <c r="D74" s="319"/>
      <c r="E74" s="319"/>
      <c r="F74" s="319"/>
      <c r="G74" s="319"/>
      <c r="H74" s="507">
        <f t="shared" si="26"/>
        <v>0</v>
      </c>
      <c r="I74" s="319"/>
      <c r="J74" s="319"/>
      <c r="K74" s="346"/>
      <c r="L74" s="395"/>
      <c r="M74" s="396"/>
      <c r="N74" s="396"/>
      <c r="O74" s="396"/>
      <c r="P74" s="396"/>
      <c r="Q74" s="396"/>
      <c r="R74" s="396"/>
      <c r="S74" s="513">
        <f>(S$64+R$78)*S$27</f>
        <v>0</v>
      </c>
      <c r="T74" s="509">
        <f t="shared" si="27"/>
        <v>0</v>
      </c>
      <c r="U74" s="509">
        <f t="shared" si="27"/>
        <v>0</v>
      </c>
    </row>
    <row r="75" spans="1:23">
      <c r="A75" s="381"/>
      <c r="B75" s="506">
        <f t="shared" si="25"/>
        <v>2025</v>
      </c>
      <c r="C75" s="360" t="s">
        <v>83</v>
      </c>
      <c r="D75" s="319"/>
      <c r="E75" s="319"/>
      <c r="F75" s="319"/>
      <c r="G75" s="319"/>
      <c r="H75" s="507">
        <f t="shared" si="26"/>
        <v>0</v>
      </c>
      <c r="I75" s="319"/>
      <c r="J75" s="319"/>
      <c r="K75" s="346"/>
      <c r="L75" s="395"/>
      <c r="M75" s="396"/>
      <c r="N75" s="396"/>
      <c r="O75" s="396"/>
      <c r="P75" s="396"/>
      <c r="Q75" s="396"/>
      <c r="R75" s="396"/>
      <c r="S75" s="396"/>
      <c r="T75" s="513">
        <f>(T$64+S$78)*T$27</f>
        <v>0</v>
      </c>
      <c r="U75" s="509">
        <f t="shared" si="27"/>
        <v>0</v>
      </c>
    </row>
    <row r="76" spans="1:23">
      <c r="A76" s="381"/>
      <c r="B76" s="506">
        <f t="shared" si="25"/>
        <v>2026</v>
      </c>
      <c r="C76" s="360" t="s">
        <v>83</v>
      </c>
      <c r="D76" s="319"/>
      <c r="E76" s="319"/>
      <c r="F76" s="319"/>
      <c r="G76" s="319"/>
      <c r="H76" s="507">
        <f t="shared" si="26"/>
        <v>0</v>
      </c>
      <c r="I76" s="319"/>
      <c r="J76" s="319"/>
      <c r="K76" s="346"/>
      <c r="L76" s="395"/>
      <c r="M76" s="396"/>
      <c r="N76" s="396"/>
      <c r="O76" s="396"/>
      <c r="P76" s="396"/>
      <c r="Q76" s="396"/>
      <c r="R76" s="396"/>
      <c r="S76" s="396"/>
      <c r="T76" s="396"/>
      <c r="U76" s="513">
        <f>(U$64+T$78)*U$27</f>
        <v>0</v>
      </c>
    </row>
    <row r="77" spans="1:23" s="139" customFormat="1"/>
    <row r="78" spans="1:23">
      <c r="A78" s="381"/>
      <c r="B78" s="510" t="str">
        <f>"Total "&amp;B66</f>
        <v>Total Indexation on indexation</v>
      </c>
      <c r="C78" s="370" t="s">
        <v>83</v>
      </c>
      <c r="D78" s="386"/>
      <c r="E78" s="387"/>
      <c r="F78" s="387"/>
      <c r="G78" s="387"/>
      <c r="H78" s="511">
        <f t="shared" si="26"/>
        <v>0.71962992150355898</v>
      </c>
      <c r="I78" s="387"/>
      <c r="J78" s="387"/>
      <c r="K78" s="388"/>
      <c r="L78" s="512">
        <f t="shared" ref="L78:U78" si="28">SUM(L67:L77)</f>
        <v>0</v>
      </c>
      <c r="M78" s="512">
        <f t="shared" si="28"/>
        <v>0.22571528034806654</v>
      </c>
      <c r="N78" s="512">
        <f t="shared" si="28"/>
        <v>0.71962992150355898</v>
      </c>
      <c r="O78" s="512">
        <f t="shared" si="28"/>
        <v>0.71962992150355898</v>
      </c>
      <c r="P78" s="512">
        <f t="shared" si="28"/>
        <v>0.71962992150355898</v>
      </c>
      <c r="Q78" s="512">
        <f t="shared" si="28"/>
        <v>0.71962992150355898</v>
      </c>
      <c r="R78" s="512">
        <f t="shared" si="28"/>
        <v>0.71962992150355898</v>
      </c>
      <c r="S78" s="512">
        <f t="shared" si="28"/>
        <v>0.71962992150355898</v>
      </c>
      <c r="T78" s="512">
        <f t="shared" si="28"/>
        <v>0.71962992150355898</v>
      </c>
      <c r="U78" s="512">
        <f t="shared" si="28"/>
        <v>0.71962992150355898</v>
      </c>
    </row>
    <row r="79" spans="1:23">
      <c r="A79" s="381"/>
      <c r="B79" s="389"/>
      <c r="C79" s="318"/>
      <c r="D79" s="319"/>
      <c r="E79" s="319"/>
      <c r="F79" s="319"/>
      <c r="G79" s="319"/>
      <c r="H79" s="319"/>
      <c r="I79" s="319"/>
      <c r="J79" s="319"/>
      <c r="L79" s="390"/>
      <c r="M79" s="357"/>
      <c r="N79" s="391"/>
    </row>
    <row r="80" spans="1:23">
      <c r="A80" s="381"/>
      <c r="C80" s="360"/>
      <c r="D80" s="319"/>
      <c r="E80" s="319"/>
      <c r="F80" s="319"/>
      <c r="G80" s="319"/>
      <c r="H80" s="380" t="s">
        <v>225</v>
      </c>
      <c r="I80" s="319"/>
      <c r="J80" s="319"/>
      <c r="L80" s="390"/>
      <c r="M80" s="357"/>
      <c r="N80" s="391"/>
      <c r="Q80" s="139"/>
    </row>
    <row r="81" spans="1:25">
      <c r="A81" s="381"/>
      <c r="B81" s="504" t="str">
        <f>$B$38&amp;" on "&amp;B49</f>
        <v>(-) Straight-line Depreciation on Opening Balance</v>
      </c>
      <c r="C81" s="367" t="s">
        <v>249</v>
      </c>
      <c r="D81" s="319"/>
      <c r="E81" s="319"/>
      <c r="F81" s="319"/>
      <c r="G81" s="397"/>
      <c r="H81" s="507">
        <f>SUM(K81:U81)</f>
        <v>-89.790034599999998</v>
      </c>
      <c r="I81" s="319"/>
      <c r="J81" s="319"/>
      <c r="K81" s="346"/>
      <c r="L81" s="398">
        <f>IF(L$31&gt;=1,-(L49+SUM($K81:K81))/L$31,-(L49+SUM($K81:K81)))</f>
        <v>-8.9790034599999995</v>
      </c>
      <c r="M81" s="398">
        <f>IF(M$31&gt;=1,-(M49+SUM($K81:L81))/M$31,-(M49+SUM($K81:L81)))</f>
        <v>-8.9790034599999995</v>
      </c>
      <c r="N81" s="398">
        <f>IF(N$31&gt;=1,-(N49+SUM($K81:M81))/N$31,-(N49+SUM($K81:M81)))</f>
        <v>-8.9790034599999995</v>
      </c>
      <c r="O81" s="398">
        <f>IF(O$31&gt;=1,-(O49+SUM($K81:N81))/O$31,-(O49+SUM($K81:N81)))</f>
        <v>-8.9790034599999995</v>
      </c>
      <c r="P81" s="398">
        <f>IF(P$31&gt;=1,-(P49+SUM($K81:O81))/P$31,-(P49+SUM($K81:O81)))</f>
        <v>-8.9790034599999995</v>
      </c>
      <c r="Q81" s="398">
        <f>IF(Q$31&gt;=1,-(Q49+SUM($K81:P81))/Q$31,-(Q49+SUM($K81:P81)))</f>
        <v>-8.9790034599999995</v>
      </c>
      <c r="R81" s="398">
        <f>IF(R$31&gt;=1,-(R49+SUM($K81:Q81))/R$31,-(R49+SUM($K81:Q81)))</f>
        <v>-8.9790034599999995</v>
      </c>
      <c r="S81" s="398">
        <f>IF(S$31&gt;=1,-(S49+SUM($K81:R81))/S$31,-(S49+SUM($K81:R81)))</f>
        <v>-8.9790034599999995</v>
      </c>
      <c r="T81" s="398">
        <f>IF(T$31&gt;=1,-(T49+SUM($K81:S81))/T$31,-(T49+SUM($K81:S81)))</f>
        <v>-8.9790034599999995</v>
      </c>
      <c r="U81" s="398">
        <f>IF(U$31&gt;=1,-(U49+SUM($K81:T81))/U$31,-(U49+SUM($K81:T81)))</f>
        <v>-8.9790034599999995</v>
      </c>
      <c r="W81" s="319"/>
      <c r="X81" s="319"/>
      <c r="Y81" s="319"/>
    </row>
    <row r="82" spans="1:25">
      <c r="A82" s="381"/>
      <c r="B82" s="399"/>
      <c r="C82" s="318"/>
      <c r="D82" s="319"/>
      <c r="E82" s="319"/>
      <c r="F82" s="319"/>
      <c r="G82" s="98"/>
      <c r="H82" s="98"/>
      <c r="I82" s="319"/>
      <c r="J82" s="319"/>
      <c r="K82" s="346"/>
      <c r="L82" s="395"/>
      <c r="M82" s="400"/>
      <c r="N82" s="400"/>
      <c r="O82" s="400"/>
      <c r="P82" s="400"/>
      <c r="Q82" s="400"/>
      <c r="R82" s="400"/>
      <c r="S82" s="400"/>
      <c r="T82" s="400"/>
      <c r="U82" s="400"/>
    </row>
    <row r="83" spans="1:25">
      <c r="A83" s="381"/>
      <c r="B83" s="514" t="str">
        <f>$B$38&amp;" on "&amp;B50</f>
        <v>(-) Straight-line Depreciation on (+) Indexation Allowance</v>
      </c>
      <c r="C83" s="318"/>
      <c r="D83" s="319"/>
      <c r="E83" s="319"/>
      <c r="F83" s="319"/>
      <c r="G83" s="98"/>
      <c r="H83" s="383" t="s">
        <v>225</v>
      </c>
      <c r="I83" s="319"/>
      <c r="J83" s="319"/>
      <c r="L83" s="392"/>
      <c r="M83" s="357"/>
      <c r="N83" s="357"/>
      <c r="Q83" s="139"/>
    </row>
    <row r="84" spans="1:25">
      <c r="A84" s="381"/>
      <c r="B84" s="515">
        <f t="shared" ref="B84:C93" si="29">B67</f>
        <v>2017</v>
      </c>
      <c r="C84" s="360" t="str">
        <f t="shared" si="29"/>
        <v>A$m</v>
      </c>
      <c r="D84" s="319"/>
      <c r="E84" s="319"/>
      <c r="F84" s="319"/>
      <c r="G84" s="279"/>
      <c r="H84" s="507">
        <f t="shared" ref="H84:H92" si="30">SUM(K84:U84)</f>
        <v>-0.53129444920656399</v>
      </c>
      <c r="I84" s="319"/>
      <c r="J84" s="319"/>
      <c r="K84" s="346"/>
      <c r="L84" s="392">
        <f>-(L51+SUM($K84:K84))/L$32</f>
        <v>-0.17362713872928182</v>
      </c>
      <c r="M84" s="392">
        <f>-(M51+SUM($K84:L84))/M$32</f>
        <v>-0.23467504814838222</v>
      </c>
      <c r="N84" s="392">
        <f>-(N51+SUM($K84:M84))/N$32</f>
        <v>-0.21596879094004887</v>
      </c>
      <c r="O84" s="398">
        <f>-(O51+SUM($K84:N84))/O$32</f>
        <v>1.3282361230164104E-2</v>
      </c>
      <c r="P84" s="392">
        <f>-(P51+SUM($K84:O84))/P$32</f>
        <v>1.3282361230164104E-2</v>
      </c>
      <c r="Q84" s="392">
        <f>-(Q51+SUM($K84:P84))/Q$32</f>
        <v>1.3282361230164103E-2</v>
      </c>
      <c r="R84" s="392">
        <f>-(R51+SUM($K84:Q84))/R$32</f>
        <v>1.3282361230164103E-2</v>
      </c>
      <c r="S84" s="392">
        <f>-(S51+SUM($K84:R84))/S$32</f>
        <v>1.3282361230164103E-2</v>
      </c>
      <c r="T84" s="392">
        <f>-(T51+SUM($K84:S84))/T$32</f>
        <v>1.3282361230164101E-2</v>
      </c>
      <c r="U84" s="392">
        <f>-(U51+SUM($K84:T84))/U$32</f>
        <v>1.3282361230164101E-2</v>
      </c>
      <c r="V84" s="279"/>
      <c r="W84" s="319"/>
      <c r="X84" s="319"/>
      <c r="Y84" s="319"/>
    </row>
    <row r="85" spans="1:25">
      <c r="A85" s="381"/>
      <c r="B85" s="515">
        <f t="shared" si="29"/>
        <v>2018</v>
      </c>
      <c r="C85" s="360" t="str">
        <f t="shared" si="29"/>
        <v>A$m</v>
      </c>
      <c r="D85" s="319"/>
      <c r="E85" s="319"/>
      <c r="F85" s="319"/>
      <c r="G85" s="279"/>
      <c r="H85" s="507">
        <f t="shared" si="30"/>
        <v>-1.5945349475138129</v>
      </c>
      <c r="I85" s="319"/>
      <c r="J85" s="319"/>
      <c r="K85" s="346"/>
      <c r="L85" s="395"/>
      <c r="M85" s="392">
        <f>-MAX((M52+SUM($K85:L85))/M$32,0)</f>
        <v>-0.17717054972375695</v>
      </c>
      <c r="N85" s="392">
        <f>-MAX((N52+SUM($K85:M85))/N$32,0)</f>
        <v>-0.17717054972375698</v>
      </c>
      <c r="O85" s="392">
        <f>-MAX((O52+SUM($K85:N85))/O$32,0)</f>
        <v>-0.17717054972375698</v>
      </c>
      <c r="P85" s="392">
        <f>-MAX((P52+SUM($K85:O85))/P$32,0)</f>
        <v>-0.17717054972375695</v>
      </c>
      <c r="Q85" s="392">
        <f>-MAX((Q52+SUM($K85:P85))/Q$32,0)</f>
        <v>-0.17717054972375695</v>
      </c>
      <c r="R85" s="392">
        <f>-MAX((R52+SUM($K85:Q85))/R$32,0)</f>
        <v>-0.17717054972375698</v>
      </c>
      <c r="S85" s="392">
        <f>-MAX((S52+SUM($K85:R85))/S$32,0)</f>
        <v>-0.17717054972375695</v>
      </c>
      <c r="T85" s="392">
        <f>-MAX((T52+SUM($K85:S85))/T$32,0)</f>
        <v>-0.17717054972375695</v>
      </c>
      <c r="U85" s="392">
        <f>-MAX((U52+SUM($K85:T85))/U$32,0)</f>
        <v>-0.17717054972375695</v>
      </c>
      <c r="V85" s="279"/>
      <c r="W85" s="319"/>
    </row>
    <row r="86" spans="1:25">
      <c r="A86" s="381"/>
      <c r="B86" s="515">
        <f t="shared" si="29"/>
        <v>2019</v>
      </c>
      <c r="C86" s="360" t="str">
        <f t="shared" si="29"/>
        <v>A$m</v>
      </c>
      <c r="D86" s="319"/>
      <c r="E86" s="319"/>
      <c r="F86" s="319"/>
      <c r="G86" s="279"/>
      <c r="H86" s="507">
        <f t="shared" si="30"/>
        <v>-1.9454507496666684</v>
      </c>
      <c r="I86" s="319"/>
      <c r="J86" s="319"/>
      <c r="K86" s="346"/>
      <c r="L86" s="395"/>
      <c r="M86" s="400"/>
      <c r="N86" s="392">
        <f>-MAX((N53+SUM($K86:M86))/N$32,0)</f>
        <v>-0.24318134370833355</v>
      </c>
      <c r="O86" s="392">
        <f>-MAX((O53+SUM($K86:N86))/O$32,0)</f>
        <v>-0.24318134370833358</v>
      </c>
      <c r="P86" s="392">
        <f>-MAX((P53+SUM($K86:O86))/P$32,0)</f>
        <v>-0.24318134370833355</v>
      </c>
      <c r="Q86" s="392">
        <f>-MAX((Q53+SUM($K86:P86))/Q$32,0)</f>
        <v>-0.24318134370833355</v>
      </c>
      <c r="R86" s="392">
        <f>-MAX((R53+SUM($K86:Q86))/R$32,0)</f>
        <v>-0.24318134370833355</v>
      </c>
      <c r="S86" s="392">
        <f>-MAX((S53+SUM($K86:R86))/S$32,0)</f>
        <v>-0.24318134370833355</v>
      </c>
      <c r="T86" s="392">
        <f>-MAX((T53+SUM($K86:S86))/T$32,0)</f>
        <v>-0.24318134370833352</v>
      </c>
      <c r="U86" s="392">
        <f>-MAX((U53+SUM($K86:T86))/U$32,0)</f>
        <v>-0.24318134370833355</v>
      </c>
      <c r="V86" s="279"/>
      <c r="W86" s="319"/>
    </row>
    <row r="87" spans="1:25">
      <c r="A87" s="381"/>
      <c r="B87" s="515">
        <f t="shared" si="29"/>
        <v>2020</v>
      </c>
      <c r="C87" s="360" t="str">
        <f t="shared" si="29"/>
        <v>A$m</v>
      </c>
      <c r="D87" s="319"/>
      <c r="E87" s="319"/>
      <c r="F87" s="319"/>
      <c r="G87" s="279"/>
      <c r="H87" s="507">
        <f t="shared" si="30"/>
        <v>-1.6047580651914908</v>
      </c>
      <c r="I87" s="319"/>
      <c r="J87" s="319"/>
      <c r="K87" s="346"/>
      <c r="L87" s="395"/>
      <c r="M87" s="400"/>
      <c r="N87" s="400"/>
      <c r="O87" s="392">
        <f>-MAX((O54+SUM($K87:N87))/O$32,0)</f>
        <v>-0.229251152170213</v>
      </c>
      <c r="P87" s="392">
        <f>-MAX((P54+SUM($K87:O87))/P$32,0)</f>
        <v>-0.22925115217021297</v>
      </c>
      <c r="Q87" s="392">
        <f>-MAX((Q54+SUM($K87:P87))/Q$32,0)</f>
        <v>-0.229251152170213</v>
      </c>
      <c r="R87" s="392">
        <f>-MAX((R54+SUM($K87:Q87))/R$32,0)</f>
        <v>-0.22925115217021297</v>
      </c>
      <c r="S87" s="392">
        <f>-MAX((S54+SUM($K87:R87))/S$32,0)</f>
        <v>-0.229251152170213</v>
      </c>
      <c r="T87" s="392">
        <f>-MAX((T54+SUM($K87:S87))/T$32,0)</f>
        <v>-0.22925115217021302</v>
      </c>
      <c r="U87" s="392">
        <f>-MAX((U54+SUM($K87:T87))/U$32,0)</f>
        <v>-0.229251152170213</v>
      </c>
      <c r="V87" s="279"/>
      <c r="W87" s="319"/>
    </row>
    <row r="88" spans="1:25">
      <c r="A88" s="381"/>
      <c r="B88" s="515">
        <f t="shared" si="29"/>
        <v>2021</v>
      </c>
      <c r="C88" s="360" t="str">
        <f t="shared" si="29"/>
        <v>A$m</v>
      </c>
      <c r="D88" s="319"/>
      <c r="E88" s="319"/>
      <c r="F88" s="319"/>
      <c r="G88" s="279"/>
      <c r="H88" s="507">
        <f t="shared" si="30"/>
        <v>0</v>
      </c>
      <c r="I88" s="319"/>
      <c r="J88" s="319"/>
      <c r="K88" s="346"/>
      <c r="L88" s="395"/>
      <c r="M88" s="400"/>
      <c r="N88" s="400"/>
      <c r="O88" s="400"/>
      <c r="P88" s="392">
        <f>-MAX((P55+SUM($K88:O88))/P$32,0)</f>
        <v>0</v>
      </c>
      <c r="Q88" s="392">
        <f>-MAX((Q55+SUM($K88:P88))/Q$32,0)</f>
        <v>0</v>
      </c>
      <c r="R88" s="392">
        <f>-MAX((R55+SUM($K88:Q88))/R$32,0)</f>
        <v>0</v>
      </c>
      <c r="S88" s="392">
        <f>-MAX((S55+SUM($K88:R88))/S$32,0)</f>
        <v>0</v>
      </c>
      <c r="T88" s="392">
        <f>-MAX((T55+SUM($K88:S88))/T$32,0)</f>
        <v>0</v>
      </c>
      <c r="U88" s="392">
        <f>-MAX((U55+SUM($K88:T88))/U$32,0)</f>
        <v>0</v>
      </c>
      <c r="V88" s="279"/>
      <c r="W88" s="319"/>
    </row>
    <row r="89" spans="1:25">
      <c r="A89" s="381"/>
      <c r="B89" s="515">
        <f t="shared" si="29"/>
        <v>2022</v>
      </c>
      <c r="C89" s="360" t="str">
        <f t="shared" si="29"/>
        <v>A$m</v>
      </c>
      <c r="D89" s="319"/>
      <c r="E89" s="319"/>
      <c r="F89" s="319"/>
      <c r="G89" s="279"/>
      <c r="H89" s="507">
        <f t="shared" si="30"/>
        <v>0</v>
      </c>
      <c r="I89" s="319"/>
      <c r="J89" s="319"/>
      <c r="K89" s="346"/>
      <c r="L89" s="395"/>
      <c r="M89" s="400"/>
      <c r="N89" s="400"/>
      <c r="O89" s="400"/>
      <c r="P89" s="400"/>
      <c r="Q89" s="392">
        <f>-MAX((Q56+SUM($K89:P89))/Q$32,0)</f>
        <v>0</v>
      </c>
      <c r="R89" s="392">
        <f>-MAX((R56+SUM($K89:Q89))/R$32,0)</f>
        <v>0</v>
      </c>
      <c r="S89" s="392">
        <f>-MAX((S56+SUM($K89:R89))/S$32,0)</f>
        <v>0</v>
      </c>
      <c r="T89" s="392">
        <f>-MAX((T56+SUM($K89:S89))/T$32,0)</f>
        <v>0</v>
      </c>
      <c r="U89" s="392">
        <f>-MAX((U56+SUM($K89:T89))/U$32,0)</f>
        <v>0</v>
      </c>
      <c r="V89" s="279"/>
      <c r="W89" s="319"/>
    </row>
    <row r="90" spans="1:25">
      <c r="A90" s="381"/>
      <c r="B90" s="515">
        <f t="shared" si="29"/>
        <v>2023</v>
      </c>
      <c r="C90" s="360" t="str">
        <f t="shared" si="29"/>
        <v>A$m</v>
      </c>
      <c r="D90" s="319"/>
      <c r="E90" s="319"/>
      <c r="F90" s="319"/>
      <c r="G90" s="279"/>
      <c r="H90" s="507">
        <f t="shared" si="30"/>
        <v>0</v>
      </c>
      <c r="I90" s="319"/>
      <c r="J90" s="319"/>
      <c r="K90" s="346"/>
      <c r="L90" s="395"/>
      <c r="M90" s="400"/>
      <c r="N90" s="400"/>
      <c r="O90" s="400"/>
      <c r="P90" s="400"/>
      <c r="Q90" s="400"/>
      <c r="R90" s="392">
        <f>-MAX((R57+SUM($K90:Q90))/R$32,0)</f>
        <v>0</v>
      </c>
      <c r="S90" s="392">
        <f>-MAX((S57+SUM($K90:R90))/S$32,0)</f>
        <v>0</v>
      </c>
      <c r="T90" s="392">
        <f>-MAX((T57+SUM($K90:S90))/T$32,0)</f>
        <v>0</v>
      </c>
      <c r="U90" s="392">
        <f>-MAX((U57+SUM($K90:T90))/U$32,0)</f>
        <v>0</v>
      </c>
      <c r="V90" s="279"/>
      <c r="W90" s="319"/>
    </row>
    <row r="91" spans="1:25">
      <c r="A91" s="381"/>
      <c r="B91" s="515">
        <f t="shared" si="29"/>
        <v>2024</v>
      </c>
      <c r="C91" s="360" t="str">
        <f t="shared" si="29"/>
        <v>A$m</v>
      </c>
      <c r="D91" s="319"/>
      <c r="E91" s="319"/>
      <c r="F91" s="319"/>
      <c r="G91" s="279"/>
      <c r="H91" s="507">
        <f t="shared" si="30"/>
        <v>0</v>
      </c>
      <c r="I91" s="319"/>
      <c r="J91" s="319"/>
      <c r="K91" s="346"/>
      <c r="L91" s="395"/>
      <c r="M91" s="400"/>
      <c r="N91" s="400"/>
      <c r="O91" s="400"/>
      <c r="P91" s="400"/>
      <c r="Q91" s="400"/>
      <c r="R91" s="400"/>
      <c r="S91" s="392">
        <f>-MAX((S58+SUM($K91:R91))/S$32,0)</f>
        <v>0</v>
      </c>
      <c r="T91" s="392">
        <f>-MAX((T58+SUM($K91:S91))/T$32,0)</f>
        <v>0</v>
      </c>
      <c r="U91" s="392">
        <f>-MAX((U58+SUM($K91:T91))/U$32,0)</f>
        <v>0</v>
      </c>
      <c r="V91" s="279"/>
      <c r="W91" s="319"/>
    </row>
    <row r="92" spans="1:25">
      <c r="A92" s="381"/>
      <c r="B92" s="515">
        <f t="shared" si="29"/>
        <v>2025</v>
      </c>
      <c r="C92" s="360" t="str">
        <f t="shared" si="29"/>
        <v>A$m</v>
      </c>
      <c r="D92" s="319"/>
      <c r="E92" s="319"/>
      <c r="F92" s="319"/>
      <c r="G92" s="279"/>
      <c r="H92" s="507">
        <f t="shared" si="30"/>
        <v>0</v>
      </c>
      <c r="I92" s="319"/>
      <c r="J92" s="319"/>
      <c r="K92" s="346"/>
      <c r="L92" s="395"/>
      <c r="M92" s="400"/>
      <c r="N92" s="400"/>
      <c r="O92" s="400"/>
      <c r="P92" s="400"/>
      <c r="Q92" s="400"/>
      <c r="R92" s="400"/>
      <c r="S92" s="400"/>
      <c r="T92" s="392">
        <f>-MAX((T59+SUM($K92:S92))/T$32,0)</f>
        <v>0</v>
      </c>
      <c r="U92" s="392">
        <f>-MAX((U59+SUM($K92:T92))/U$32,0)</f>
        <v>0</v>
      </c>
      <c r="V92" s="279"/>
      <c r="W92" s="319"/>
    </row>
    <row r="93" spans="1:25">
      <c r="A93" s="381"/>
      <c r="B93" s="515">
        <f t="shared" si="29"/>
        <v>2026</v>
      </c>
      <c r="C93" s="360" t="str">
        <f t="shared" si="29"/>
        <v>A$m</v>
      </c>
      <c r="D93" s="319"/>
      <c r="E93" s="319"/>
      <c r="F93" s="319"/>
      <c r="G93" s="279"/>
      <c r="H93" s="507">
        <f>SUM(K93:U93)</f>
        <v>0</v>
      </c>
      <c r="I93" s="319"/>
      <c r="J93" s="319"/>
      <c r="K93" s="346"/>
      <c r="L93" s="395"/>
      <c r="M93" s="400"/>
      <c r="N93" s="400"/>
      <c r="O93" s="400"/>
      <c r="P93" s="400"/>
      <c r="Q93" s="400"/>
      <c r="R93" s="400"/>
      <c r="S93" s="400"/>
      <c r="T93" s="400"/>
      <c r="U93" s="392">
        <f>-MAX((U60+SUM($K93:T93))/U$32,0)</f>
        <v>0</v>
      </c>
      <c r="V93" s="279"/>
      <c r="W93" s="319"/>
    </row>
    <row r="94" spans="1:25" s="139" customFormat="1">
      <c r="C94" s="279"/>
      <c r="D94" s="279"/>
      <c r="E94" s="279"/>
      <c r="F94" s="279"/>
      <c r="G94" s="401"/>
      <c r="H94" s="316"/>
      <c r="U94" s="279"/>
      <c r="V94" s="279"/>
      <c r="W94" s="279"/>
    </row>
    <row r="95" spans="1:25">
      <c r="A95" s="381"/>
      <c r="B95" s="510" t="str">
        <f>"Total "&amp;B83</f>
        <v>Total (-) Straight-line Depreciation on (+) Indexation Allowance</v>
      </c>
      <c r="C95" s="370" t="s">
        <v>83</v>
      </c>
      <c r="D95" s="386"/>
      <c r="E95" s="387"/>
      <c r="F95" s="387"/>
      <c r="G95" s="387"/>
      <c r="H95" s="511">
        <f>SUM(K95:U95)</f>
        <v>-5.6760382115785362</v>
      </c>
      <c r="I95" s="387"/>
      <c r="J95" s="387"/>
      <c r="K95" s="388"/>
      <c r="L95" s="512">
        <f t="shared" ref="L95:U95" si="31">SUM(L84:L94)</f>
        <v>-0.17362713872928182</v>
      </c>
      <c r="M95" s="512">
        <f t="shared" si="31"/>
        <v>-0.41184559787213915</v>
      </c>
      <c r="N95" s="512">
        <f t="shared" si="31"/>
        <v>-0.6363206843721394</v>
      </c>
      <c r="O95" s="512">
        <f t="shared" si="31"/>
        <v>-0.6363206843721394</v>
      </c>
      <c r="P95" s="512">
        <f t="shared" si="31"/>
        <v>-0.6363206843721394</v>
      </c>
      <c r="Q95" s="512">
        <f t="shared" si="31"/>
        <v>-0.6363206843721394</v>
      </c>
      <c r="R95" s="512">
        <f t="shared" si="31"/>
        <v>-0.6363206843721394</v>
      </c>
      <c r="S95" s="512">
        <f t="shared" si="31"/>
        <v>-0.6363206843721394</v>
      </c>
      <c r="T95" s="512">
        <f t="shared" si="31"/>
        <v>-0.6363206843721394</v>
      </c>
      <c r="U95" s="512">
        <f t="shared" si="31"/>
        <v>-0.6363206843721394</v>
      </c>
    </row>
    <row r="96" spans="1:25">
      <c r="A96" s="381"/>
      <c r="B96" s="389"/>
      <c r="C96" s="318"/>
      <c r="D96" s="319"/>
      <c r="E96" s="319"/>
      <c r="F96" s="319"/>
      <c r="G96" s="319"/>
      <c r="H96" s="319"/>
      <c r="I96" s="319"/>
      <c r="J96" s="319"/>
      <c r="L96" s="390"/>
      <c r="M96" s="357"/>
      <c r="N96" s="391"/>
    </row>
    <row r="97" spans="1:25">
      <c r="A97" s="381"/>
      <c r="B97" s="514" t="str">
        <f>$B$38&amp;" on "&amp;B66</f>
        <v>(-) Straight-line Depreciation on Indexation on indexation</v>
      </c>
      <c r="C97" s="318"/>
      <c r="D97" s="319"/>
      <c r="E97" s="319"/>
      <c r="F97" s="319"/>
      <c r="G97" s="319"/>
      <c r="H97" s="319"/>
      <c r="I97" s="319"/>
      <c r="J97" s="319"/>
      <c r="L97" s="392"/>
      <c r="M97" s="357"/>
      <c r="N97" s="357"/>
      <c r="Q97" s="139"/>
    </row>
    <row r="98" spans="1:25">
      <c r="A98" s="381"/>
      <c r="B98" s="515">
        <f t="shared" ref="B98:B107" si="32">B84</f>
        <v>2017</v>
      </c>
      <c r="C98" s="360" t="s">
        <v>83</v>
      </c>
      <c r="D98" s="319"/>
      <c r="E98" s="319"/>
      <c r="F98" s="319"/>
      <c r="G98" s="319"/>
      <c r="H98" s="507">
        <f t="shared" ref="H98:H107" si="33">SUM(K98:U98)</f>
        <v>0</v>
      </c>
      <c r="I98" s="319"/>
      <c r="J98" s="319"/>
      <c r="K98" s="346"/>
      <c r="L98" s="392">
        <f>-(L67+SUM($K98:K98))/L$32</f>
        <v>0</v>
      </c>
      <c r="M98" s="392">
        <f>-(M67+SUM($K98:L98))/M$32</f>
        <v>0</v>
      </c>
      <c r="N98" s="392">
        <f>-(N67+SUM($K98:M98))/N$32</f>
        <v>0</v>
      </c>
      <c r="O98" s="392">
        <f>-(O67+SUM($K98:N98))/O$32</f>
        <v>0</v>
      </c>
      <c r="P98" s="392">
        <f>-(P67+SUM($K98:O98))/P$32</f>
        <v>0</v>
      </c>
      <c r="Q98" s="392">
        <f>-(Q67+SUM($K98:P98))/Q$32</f>
        <v>0</v>
      </c>
      <c r="R98" s="392">
        <f>-(R67+SUM($K98:Q98))/R$32</f>
        <v>0</v>
      </c>
      <c r="S98" s="392">
        <f>-(S67+SUM($K98:R98))/S$32</f>
        <v>0</v>
      </c>
      <c r="T98" s="392">
        <f>-(T67+SUM($K98:S98))/T$32</f>
        <v>0</v>
      </c>
      <c r="U98" s="392">
        <f>-(U67+SUM($K98:T98))/U$32</f>
        <v>0</v>
      </c>
      <c r="V98" s="279"/>
      <c r="W98" s="319"/>
      <c r="X98" s="319"/>
      <c r="Y98" s="319"/>
    </row>
    <row r="99" spans="1:25">
      <c r="A99" s="381"/>
      <c r="B99" s="515">
        <f t="shared" si="32"/>
        <v>2018</v>
      </c>
      <c r="C99" s="360" t="s">
        <v>83</v>
      </c>
      <c r="D99" s="319"/>
      <c r="E99" s="319"/>
      <c r="F99" s="319"/>
      <c r="G99" s="319"/>
      <c r="H99" s="507">
        <f t="shared" si="33"/>
        <v>-4.145790863535917E-2</v>
      </c>
      <c r="I99" s="319"/>
      <c r="J99" s="319"/>
      <c r="K99" s="346"/>
      <c r="L99" s="395"/>
      <c r="M99" s="392">
        <f>-(M68+SUM($K99:L99))/M$32</f>
        <v>-4.6064342928176846E-3</v>
      </c>
      <c r="N99" s="392">
        <f>-(N68+SUM($K99:M99))/N$32</f>
        <v>-4.6064342928176846E-3</v>
      </c>
      <c r="O99" s="392">
        <f>-(O68+SUM($K99:N99))/O$32</f>
        <v>-4.6064342928176846E-3</v>
      </c>
      <c r="P99" s="392">
        <f>-(P68+SUM($K99:O99))/P$32</f>
        <v>-4.6064342928176846E-3</v>
      </c>
      <c r="Q99" s="392">
        <f>-(Q68+SUM($K99:P99))/Q$32</f>
        <v>-4.6064342928176846E-3</v>
      </c>
      <c r="R99" s="392">
        <f>-(R68+SUM($K99:Q99))/R$32</f>
        <v>-4.6064342928176846E-3</v>
      </c>
      <c r="S99" s="392">
        <f>-(S68+SUM($K99:R99))/S$32</f>
        <v>-4.6064342928176846E-3</v>
      </c>
      <c r="T99" s="392">
        <f>-(T68+SUM($K99:S99))/T$32</f>
        <v>-4.6064342928176846E-3</v>
      </c>
      <c r="U99" s="392">
        <f>-(U68+SUM($K99:T99))/U$32</f>
        <v>-4.6064342928176837E-3</v>
      </c>
      <c r="V99" s="279"/>
      <c r="W99" s="319"/>
      <c r="X99" s="319"/>
      <c r="Y99" s="319"/>
    </row>
    <row r="100" spans="1:25">
      <c r="A100" s="381"/>
      <c r="B100" s="515">
        <f t="shared" si="32"/>
        <v>2019</v>
      </c>
      <c r="C100" s="360" t="s">
        <v>83</v>
      </c>
      <c r="D100" s="319"/>
      <c r="E100" s="319"/>
      <c r="F100" s="319"/>
      <c r="G100" s="319"/>
      <c r="H100" s="507">
        <f t="shared" si="33"/>
        <v>-8.2319106859248731E-2</v>
      </c>
      <c r="I100" s="319"/>
      <c r="J100" s="319"/>
      <c r="K100" s="346"/>
      <c r="L100" s="395"/>
      <c r="M100" s="400"/>
      <c r="N100" s="392">
        <f>-(N69+SUM($K100:M100))/N$32</f>
        <v>-1.0289888357406093E-2</v>
      </c>
      <c r="O100" s="392">
        <f>-(O69+SUM($K100:N100))/O$32</f>
        <v>-1.0289888357406093E-2</v>
      </c>
      <c r="P100" s="392">
        <f>-(P69+SUM($K100:O100))/P$32</f>
        <v>-1.0289888357406091E-2</v>
      </c>
      <c r="Q100" s="392">
        <f>-(Q69+SUM($K100:P100))/Q$32</f>
        <v>-1.0289888357406093E-2</v>
      </c>
      <c r="R100" s="392">
        <f>-(R69+SUM($K100:Q100))/R$32</f>
        <v>-1.0289888357406093E-2</v>
      </c>
      <c r="S100" s="392">
        <f>-(S69+SUM($K100:R100))/S$32</f>
        <v>-1.0289888357406091E-2</v>
      </c>
      <c r="T100" s="392">
        <f>-(T69+SUM($K100:S100))/T$32</f>
        <v>-1.0289888357406093E-2</v>
      </c>
      <c r="U100" s="392">
        <f>-(U69+SUM($K100:T100))/U$32</f>
        <v>-1.0289888357406093E-2</v>
      </c>
      <c r="V100" s="279"/>
      <c r="W100" s="319"/>
      <c r="X100" s="319"/>
      <c r="Y100" s="319"/>
    </row>
    <row r="101" spans="1:25">
      <c r="A101" s="381"/>
      <c r="B101" s="515">
        <f t="shared" si="32"/>
        <v>2020</v>
      </c>
      <c r="C101" s="360" t="s">
        <v>83</v>
      </c>
      <c r="D101" s="319"/>
      <c r="E101" s="319"/>
      <c r="F101" s="319"/>
      <c r="G101" s="319"/>
      <c r="H101" s="507">
        <f t="shared" si="33"/>
        <v>0</v>
      </c>
      <c r="I101" s="319"/>
      <c r="J101" s="319"/>
      <c r="K101" s="346"/>
      <c r="L101" s="395"/>
      <c r="M101" s="400"/>
      <c r="N101" s="400"/>
      <c r="O101" s="392">
        <f>-(O70+SUM($K101:N101))/O$32</f>
        <v>0</v>
      </c>
      <c r="P101" s="392">
        <f>-(P70+SUM($K101:O101))/P$32</f>
        <v>0</v>
      </c>
      <c r="Q101" s="392">
        <f>-(Q70+SUM($K101:P101))/Q$32</f>
        <v>0</v>
      </c>
      <c r="R101" s="392">
        <f>-(R70+SUM($K101:Q101))/R$32</f>
        <v>0</v>
      </c>
      <c r="S101" s="392">
        <f>-(S70+SUM($K101:R101))/S$32</f>
        <v>0</v>
      </c>
      <c r="T101" s="392">
        <f>-(T70+SUM($K101:S101))/T$32</f>
        <v>0</v>
      </c>
      <c r="U101" s="392">
        <f>-(U70+SUM($K101:T101))/U$32</f>
        <v>0</v>
      </c>
      <c r="V101" s="279"/>
      <c r="W101" s="319"/>
      <c r="X101" s="319"/>
      <c r="Y101" s="319"/>
    </row>
    <row r="102" spans="1:25">
      <c r="A102" s="381"/>
      <c r="B102" s="515">
        <f t="shared" si="32"/>
        <v>2021</v>
      </c>
      <c r="C102" s="360" t="s">
        <v>83</v>
      </c>
      <c r="D102" s="319"/>
      <c r="E102" s="319"/>
      <c r="F102" s="319"/>
      <c r="G102" s="319"/>
      <c r="H102" s="507">
        <f t="shared" si="33"/>
        <v>0</v>
      </c>
      <c r="I102" s="319"/>
      <c r="J102" s="319"/>
      <c r="K102" s="346"/>
      <c r="L102" s="395"/>
      <c r="M102" s="400"/>
      <c r="N102" s="400"/>
      <c r="O102" s="400"/>
      <c r="P102" s="392">
        <f>-(P71+SUM($K102:O102))/P$32</f>
        <v>0</v>
      </c>
      <c r="Q102" s="392">
        <f>-(Q71+SUM($K102:P102))/Q$32</f>
        <v>0</v>
      </c>
      <c r="R102" s="392">
        <f>-(R71+SUM($K102:Q102))/R$32</f>
        <v>0</v>
      </c>
      <c r="S102" s="392">
        <f>-(S71+SUM($K102:R102))/S$32</f>
        <v>0</v>
      </c>
      <c r="T102" s="392">
        <f>-(T71+SUM($K102:S102))/T$32</f>
        <v>0</v>
      </c>
      <c r="U102" s="392">
        <f>-(U71+SUM($K102:T102))/U$32</f>
        <v>0</v>
      </c>
      <c r="V102" s="279"/>
      <c r="W102" s="319"/>
      <c r="X102" s="319"/>
      <c r="Y102" s="319"/>
    </row>
    <row r="103" spans="1:25">
      <c r="A103" s="381"/>
      <c r="B103" s="515">
        <f t="shared" si="32"/>
        <v>2022</v>
      </c>
      <c r="C103" s="360" t="s">
        <v>83</v>
      </c>
      <c r="D103" s="319"/>
      <c r="E103" s="319"/>
      <c r="F103" s="319"/>
      <c r="G103" s="319"/>
      <c r="H103" s="507">
        <f t="shared" si="33"/>
        <v>0</v>
      </c>
      <c r="I103" s="319"/>
      <c r="J103" s="319"/>
      <c r="K103" s="346"/>
      <c r="L103" s="395"/>
      <c r="M103" s="400"/>
      <c r="N103" s="400"/>
      <c r="O103" s="400"/>
      <c r="P103" s="400"/>
      <c r="Q103" s="392">
        <f>-(Q72+SUM($K103:P103))/Q$32</f>
        <v>0</v>
      </c>
      <c r="R103" s="392">
        <f>-(R72+SUM($K103:Q103))/R$32</f>
        <v>0</v>
      </c>
      <c r="S103" s="392">
        <f>-(S72+SUM($K103:R103))/S$32</f>
        <v>0</v>
      </c>
      <c r="T103" s="392">
        <f>-(T72+SUM($K103:S103))/T$32</f>
        <v>0</v>
      </c>
      <c r="U103" s="392">
        <f>-(U72+SUM($K103:T103))/U$32</f>
        <v>0</v>
      </c>
      <c r="V103" s="279"/>
      <c r="W103" s="319"/>
      <c r="X103" s="319"/>
      <c r="Y103" s="319"/>
    </row>
    <row r="104" spans="1:25">
      <c r="A104" s="381"/>
      <c r="B104" s="515">
        <f t="shared" si="32"/>
        <v>2023</v>
      </c>
      <c r="C104" s="360" t="s">
        <v>83</v>
      </c>
      <c r="D104" s="319"/>
      <c r="E104" s="319"/>
      <c r="F104" s="319"/>
      <c r="G104" s="319"/>
      <c r="H104" s="507">
        <f t="shared" si="33"/>
        <v>0</v>
      </c>
      <c r="I104" s="319"/>
      <c r="J104" s="319"/>
      <c r="K104" s="346"/>
      <c r="L104" s="395"/>
      <c r="M104" s="400"/>
      <c r="N104" s="400"/>
      <c r="O104" s="400"/>
      <c r="P104" s="400"/>
      <c r="Q104" s="400"/>
      <c r="R104" s="392">
        <f>-(R73+SUM($K104:Q104))/R$32</f>
        <v>0</v>
      </c>
      <c r="S104" s="392">
        <f>-(S73+SUM($K104:R104))/S$32</f>
        <v>0</v>
      </c>
      <c r="T104" s="392">
        <f>-(T73+SUM($K104:S104))/T$32</f>
        <v>0</v>
      </c>
      <c r="U104" s="392">
        <f>-(U73+SUM($K104:T104))/U$32</f>
        <v>0</v>
      </c>
      <c r="V104" s="279"/>
      <c r="W104" s="319"/>
      <c r="X104" s="319"/>
      <c r="Y104" s="319"/>
    </row>
    <row r="105" spans="1:25">
      <c r="A105" s="381"/>
      <c r="B105" s="515">
        <f t="shared" si="32"/>
        <v>2024</v>
      </c>
      <c r="C105" s="360" t="s">
        <v>83</v>
      </c>
      <c r="D105" s="319"/>
      <c r="E105" s="319"/>
      <c r="F105" s="319"/>
      <c r="G105" s="319"/>
      <c r="H105" s="507">
        <f t="shared" si="33"/>
        <v>0</v>
      </c>
      <c r="I105" s="319"/>
      <c r="J105" s="319"/>
      <c r="K105" s="346"/>
      <c r="L105" s="395"/>
      <c r="M105" s="400"/>
      <c r="N105" s="400"/>
      <c r="O105" s="400"/>
      <c r="P105" s="400"/>
      <c r="Q105" s="400"/>
      <c r="R105" s="400"/>
      <c r="S105" s="392">
        <f>-(S74+SUM($K105:R105))/S$32</f>
        <v>0</v>
      </c>
      <c r="T105" s="392">
        <f>-(T74+SUM($K105:S105))/T$32</f>
        <v>0</v>
      </c>
      <c r="U105" s="392">
        <f>-(U74+SUM($K105:T105))/U$32</f>
        <v>0</v>
      </c>
      <c r="V105" s="279"/>
      <c r="W105" s="319"/>
      <c r="X105" s="319"/>
      <c r="Y105" s="319"/>
    </row>
    <row r="106" spans="1:25">
      <c r="A106" s="381"/>
      <c r="B106" s="515">
        <f t="shared" si="32"/>
        <v>2025</v>
      </c>
      <c r="C106" s="360" t="s">
        <v>83</v>
      </c>
      <c r="D106" s="319"/>
      <c r="E106" s="319"/>
      <c r="F106" s="319"/>
      <c r="G106" s="319"/>
      <c r="H106" s="507">
        <f t="shared" si="33"/>
        <v>0</v>
      </c>
      <c r="I106" s="319"/>
      <c r="J106" s="319"/>
      <c r="K106" s="346"/>
      <c r="L106" s="395"/>
      <c r="M106" s="400"/>
      <c r="N106" s="400"/>
      <c r="O106" s="400"/>
      <c r="P106" s="400"/>
      <c r="Q106" s="400"/>
      <c r="R106" s="400"/>
      <c r="S106" s="400"/>
      <c r="T106" s="392">
        <f>-(T75+SUM($K106:S106))/T$32</f>
        <v>0</v>
      </c>
      <c r="U106" s="392">
        <f>-(U75+SUM($K106:T106))/U$32</f>
        <v>0</v>
      </c>
      <c r="V106" s="279"/>
      <c r="W106" s="319"/>
      <c r="X106" s="319"/>
      <c r="Y106" s="319"/>
    </row>
    <row r="107" spans="1:25">
      <c r="A107" s="381"/>
      <c r="B107" s="515">
        <f t="shared" si="32"/>
        <v>2026</v>
      </c>
      <c r="C107" s="360" t="s">
        <v>83</v>
      </c>
      <c r="D107" s="319"/>
      <c r="E107" s="319"/>
      <c r="F107" s="319"/>
      <c r="G107" s="319"/>
      <c r="H107" s="507">
        <f t="shared" si="33"/>
        <v>0</v>
      </c>
      <c r="I107" s="319"/>
      <c r="J107" s="319"/>
      <c r="K107" s="346"/>
      <c r="L107" s="395"/>
      <c r="M107" s="400"/>
      <c r="N107" s="400"/>
      <c r="O107" s="400"/>
      <c r="P107" s="400"/>
      <c r="Q107" s="400"/>
      <c r="R107" s="400"/>
      <c r="S107" s="400"/>
      <c r="T107" s="400"/>
      <c r="U107" s="392">
        <f>-(U76+SUM($K107:T107))/U$32</f>
        <v>0</v>
      </c>
      <c r="V107" s="279"/>
      <c r="W107" s="319"/>
      <c r="X107" s="319"/>
      <c r="Y107" s="319"/>
    </row>
    <row r="108" spans="1:25">
      <c r="B108" s="402"/>
      <c r="C108" s="318"/>
      <c r="D108" s="319"/>
      <c r="E108" s="319"/>
      <c r="F108" s="319"/>
      <c r="G108" s="319"/>
      <c r="I108" s="319"/>
      <c r="J108" s="319"/>
      <c r="K108" s="346"/>
      <c r="L108" s="395"/>
      <c r="M108" s="400"/>
      <c r="N108" s="400"/>
      <c r="O108" s="400"/>
      <c r="P108" s="400"/>
      <c r="Q108" s="400"/>
      <c r="R108" s="400"/>
      <c r="S108" s="400"/>
      <c r="T108" s="400"/>
      <c r="U108" s="400"/>
    </row>
    <row r="109" spans="1:25">
      <c r="A109" s="381"/>
      <c r="B109" s="510" t="str">
        <f>"Total "&amp;B97</f>
        <v>Total (-) Straight-line Depreciation on Indexation on indexation</v>
      </c>
      <c r="C109" s="370" t="s">
        <v>83</v>
      </c>
      <c r="D109" s="386"/>
      <c r="E109" s="387"/>
      <c r="F109" s="387"/>
      <c r="G109" s="387"/>
      <c r="H109" s="511">
        <f>SUM(K109:U109)</f>
        <v>-0.12377701549460791</v>
      </c>
      <c r="I109" s="387"/>
      <c r="J109" s="387"/>
      <c r="K109" s="388"/>
      <c r="L109" s="512">
        <f t="shared" ref="L109:U109" si="34">SUM(L98:L108)</f>
        <v>0</v>
      </c>
      <c r="M109" s="512">
        <f t="shared" si="34"/>
        <v>-4.6064342928176846E-3</v>
      </c>
      <c r="N109" s="512">
        <f t="shared" si="34"/>
        <v>-1.4896322650223778E-2</v>
      </c>
      <c r="O109" s="512">
        <f t="shared" si="34"/>
        <v>-1.4896322650223778E-2</v>
      </c>
      <c r="P109" s="512">
        <f t="shared" si="34"/>
        <v>-1.4896322650223776E-2</v>
      </c>
      <c r="Q109" s="512">
        <f t="shared" si="34"/>
        <v>-1.4896322650223778E-2</v>
      </c>
      <c r="R109" s="512">
        <f t="shared" si="34"/>
        <v>-1.4896322650223778E-2</v>
      </c>
      <c r="S109" s="512">
        <f t="shared" si="34"/>
        <v>-1.4896322650223776E-2</v>
      </c>
      <c r="T109" s="512">
        <f t="shared" si="34"/>
        <v>-1.4896322650223778E-2</v>
      </c>
      <c r="U109" s="512">
        <f t="shared" si="34"/>
        <v>-1.4896322650223778E-2</v>
      </c>
    </row>
    <row r="110" spans="1:25">
      <c r="A110" s="381"/>
      <c r="B110" s="389"/>
      <c r="C110" s="318"/>
      <c r="D110" s="319"/>
      <c r="E110" s="319"/>
      <c r="F110" s="319"/>
      <c r="G110" s="319"/>
      <c r="H110" s="380" t="s">
        <v>253</v>
      </c>
      <c r="I110" s="319"/>
      <c r="J110" s="319"/>
      <c r="L110" s="390"/>
      <c r="M110" s="357"/>
      <c r="N110" s="391"/>
    </row>
    <row r="111" spans="1:25">
      <c r="B111" s="32" t="str">
        <f>"Uncharged "&amp;B81</f>
        <v>Uncharged (-) Straight-line Depreciation on Opening Balance</v>
      </c>
      <c r="C111" s="360" t="s">
        <v>83</v>
      </c>
      <c r="D111" s="319"/>
      <c r="E111" s="319"/>
      <c r="F111" s="319"/>
      <c r="G111" s="319"/>
      <c r="H111" s="507">
        <f>MIN(K111:U111)</f>
        <v>-80.811031139999997</v>
      </c>
      <c r="I111" s="319"/>
      <c r="J111" s="319"/>
      <c r="K111" s="319"/>
      <c r="L111" s="392">
        <f>SUM($K81:K81)</f>
        <v>0</v>
      </c>
      <c r="M111" s="392">
        <f>SUM($K81:L81)</f>
        <v>-8.9790034599999995</v>
      </c>
      <c r="N111" s="392">
        <f>SUM($K81:M81)</f>
        <v>-17.958006919999999</v>
      </c>
      <c r="O111" s="392">
        <f>SUM($K81:N81)</f>
        <v>-26.937010379999997</v>
      </c>
      <c r="P111" s="392">
        <f>SUM($K81:O81)</f>
        <v>-35.916013839999998</v>
      </c>
      <c r="Q111" s="392">
        <f>SUM($K81:P81)</f>
        <v>-44.895017299999999</v>
      </c>
      <c r="R111" s="392">
        <f>SUM($K81:Q81)</f>
        <v>-53.874020760000001</v>
      </c>
      <c r="S111" s="392">
        <f>SUM($K81:R81)</f>
        <v>-62.853024220000002</v>
      </c>
      <c r="T111" s="392">
        <f>SUM($K81:S81)</f>
        <v>-71.832027679999996</v>
      </c>
      <c r="U111" s="392">
        <f>SUM($K81:T81)</f>
        <v>-80.811031139999997</v>
      </c>
      <c r="V111" s="279"/>
      <c r="W111" s="319"/>
      <c r="X111" s="319"/>
      <c r="Y111" s="319"/>
    </row>
    <row r="112" spans="1:25">
      <c r="B112" s="32" t="str">
        <f>"Uncharged "&amp;B83</f>
        <v>Uncharged (-) Straight-line Depreciation on (+) Indexation Allowance</v>
      </c>
      <c r="C112" s="360" t="s">
        <v>83</v>
      </c>
      <c r="D112" s="319"/>
      <c r="E112" s="319"/>
      <c r="F112" s="319"/>
      <c r="G112" s="319"/>
      <c r="H112" s="507">
        <f>MIN(K112:U112)</f>
        <v>-5.1485982200507836</v>
      </c>
      <c r="I112" s="319"/>
      <c r="J112" s="319"/>
      <c r="K112" s="319"/>
      <c r="L112" s="398">
        <f>SUM($K95:K95,$K109:K109)</f>
        <v>0</v>
      </c>
      <c r="M112" s="398">
        <f>SUM($K95:L95,$K109:L109)</f>
        <v>-0.17362713872928182</v>
      </c>
      <c r="N112" s="398">
        <f>SUM($K95:M95,$K109:M109)</f>
        <v>-0.59007917089423867</v>
      </c>
      <c r="O112" s="398">
        <f>SUM($K95:N95,$K109:N109)</f>
        <v>-1.2412961779166016</v>
      </c>
      <c r="P112" s="398">
        <f>SUM($K95:O95,$K109:O109)</f>
        <v>-1.8925131849389647</v>
      </c>
      <c r="Q112" s="398">
        <f>SUM($K95:P95,$K109:P109)</f>
        <v>-2.5437301919613278</v>
      </c>
      <c r="R112" s="398">
        <f>SUM($K95:Q95,$K109:Q109)</f>
        <v>-3.1949471989836908</v>
      </c>
      <c r="S112" s="398">
        <f>SUM($K95:R95,$K109:R109)</f>
        <v>-3.8461642060060539</v>
      </c>
      <c r="T112" s="398">
        <f>SUM($K95:S95,$K109:S109)</f>
        <v>-4.4973812130284196</v>
      </c>
      <c r="U112" s="398">
        <f>SUM($K95:T95,$K109:T109)</f>
        <v>-5.1485982200507836</v>
      </c>
      <c r="W112" s="319"/>
      <c r="X112" s="319"/>
      <c r="Y112" s="319"/>
    </row>
    <row r="113" spans="2:25">
      <c r="B113" s="32"/>
      <c r="C113" s="360"/>
      <c r="D113" s="319"/>
      <c r="E113" s="319"/>
      <c r="F113" s="319"/>
      <c r="G113" s="319"/>
      <c r="H113" s="403" t="s">
        <v>248</v>
      </c>
      <c r="I113" s="319"/>
      <c r="J113" s="319"/>
      <c r="K113" s="319"/>
      <c r="L113" s="404"/>
      <c r="M113" s="404"/>
      <c r="N113" s="404"/>
      <c r="O113" s="404"/>
      <c r="P113" s="404"/>
      <c r="Q113" s="404"/>
      <c r="R113" s="404"/>
      <c r="S113" s="404"/>
      <c r="T113" s="404"/>
      <c r="U113" s="404"/>
      <c r="W113" s="319"/>
      <c r="X113" s="319"/>
      <c r="Y113" s="319"/>
    </row>
    <row r="114" spans="2:25">
      <c r="B114" s="32" t="str">
        <f>B40</f>
        <v>(+)/(-) Adjustment to Return of Capital (based on straight-line depreciation)</v>
      </c>
      <c r="C114" s="360" t="s">
        <v>83</v>
      </c>
      <c r="D114" s="319"/>
      <c r="E114" s="319"/>
      <c r="F114" s="319"/>
      <c r="G114" s="319"/>
      <c r="H114" s="507">
        <f>MAX(K114:U114)</f>
        <v>95.589849827073152</v>
      </c>
      <c r="I114" s="319"/>
      <c r="J114" s="319"/>
      <c r="K114" s="319"/>
      <c r="L114" s="398">
        <f>-SUM(L81,L95,L109,L111:L112)</f>
        <v>9.1526305987292815</v>
      </c>
      <c r="M114" s="398">
        <f t="shared" ref="M114:U114" si="35">-SUM(M81,M95,M109,M111:M112)</f>
        <v>18.548086090894238</v>
      </c>
      <c r="N114" s="398">
        <f t="shared" si="35"/>
        <v>28.178306557916599</v>
      </c>
      <c r="O114" s="398">
        <f t="shared" si="35"/>
        <v>37.808527024938961</v>
      </c>
      <c r="P114" s="398">
        <f t="shared" si="35"/>
        <v>47.438747491961323</v>
      </c>
      <c r="Q114" s="398">
        <f t="shared" si="35"/>
        <v>57.068967958983691</v>
      </c>
      <c r="R114" s="398">
        <f t="shared" si="35"/>
        <v>66.69918842600606</v>
      </c>
      <c r="S114" s="398">
        <f t="shared" si="35"/>
        <v>76.329408893028415</v>
      </c>
      <c r="T114" s="398">
        <f t="shared" si="35"/>
        <v>85.959629360050783</v>
      </c>
      <c r="U114" s="398">
        <f t="shared" si="35"/>
        <v>95.589849827073152</v>
      </c>
      <c r="W114" s="319"/>
      <c r="X114" s="319"/>
      <c r="Y114" s="319"/>
    </row>
    <row r="115" spans="2:25">
      <c r="B115" s="32"/>
      <c r="C115" s="318"/>
      <c r="D115" s="319"/>
      <c r="E115" s="319"/>
      <c r="F115" s="319"/>
      <c r="G115" s="319"/>
      <c r="H115" s="319"/>
      <c r="I115" s="319"/>
      <c r="J115" s="319"/>
      <c r="K115" s="319"/>
      <c r="L115" s="404"/>
      <c r="M115" s="381"/>
      <c r="N115" s="381"/>
      <c r="O115" s="381"/>
      <c r="P115" s="381"/>
      <c r="Q115" s="381"/>
      <c r="R115" s="381"/>
      <c r="S115" s="381"/>
      <c r="T115" s="381"/>
      <c r="U115" s="381"/>
      <c r="W115" s="319"/>
      <c r="X115" s="319"/>
      <c r="Y115" s="319"/>
    </row>
    <row r="116" spans="2:25">
      <c r="B116" s="516" t="str">
        <f>B41</f>
        <v>Closing Balance</v>
      </c>
      <c r="C116" s="370" t="s">
        <v>245</v>
      </c>
      <c r="D116" s="387"/>
      <c r="E116" s="387"/>
      <c r="F116" s="387"/>
      <c r="G116" s="387"/>
      <c r="H116" s="518">
        <f>MAX(K116:U116)</f>
        <v>480.7986685079677</v>
      </c>
      <c r="I116" s="387"/>
      <c r="J116" s="387"/>
      <c r="K116" s="387"/>
      <c r="L116" s="512">
        <f t="shared" ref="L116:U116" si="36">SUM(L49,L62,L78,L81,L95,L109,L111:L115)</f>
        <v>457.63152993646412</v>
      </c>
      <c r="M116" s="512">
        <f t="shared" si="36"/>
        <v>469.52994971481218</v>
      </c>
      <c r="N116" s="512">
        <f t="shared" si="36"/>
        <v>480.79866850796765</v>
      </c>
      <c r="O116" s="512">
        <f t="shared" si="36"/>
        <v>480.79866850796765</v>
      </c>
      <c r="P116" s="512">
        <f t="shared" si="36"/>
        <v>480.79866850796759</v>
      </c>
      <c r="Q116" s="512">
        <f t="shared" si="36"/>
        <v>480.79866850796765</v>
      </c>
      <c r="R116" s="512">
        <f t="shared" si="36"/>
        <v>480.79866850796765</v>
      </c>
      <c r="S116" s="512">
        <f t="shared" si="36"/>
        <v>480.79866850796765</v>
      </c>
      <c r="T116" s="512">
        <f t="shared" si="36"/>
        <v>480.79866850796765</v>
      </c>
      <c r="U116" s="512">
        <f t="shared" si="36"/>
        <v>480.7986685079677</v>
      </c>
    </row>
    <row r="117" spans="2:25">
      <c r="B117" s="319"/>
      <c r="C117" s="318"/>
      <c r="D117" s="319"/>
      <c r="E117" s="319"/>
      <c r="F117" s="319"/>
      <c r="G117" s="319"/>
      <c r="H117" s="319"/>
      <c r="I117" s="319"/>
      <c r="J117" s="319"/>
      <c r="K117" s="319"/>
      <c r="L117" s="319"/>
      <c r="M117" s="319"/>
      <c r="N117" s="319"/>
    </row>
    <row r="118" spans="2:25">
      <c r="B118" s="9" t="s">
        <v>254</v>
      </c>
      <c r="C118" s="318"/>
      <c r="D118" s="319"/>
      <c r="E118" s="319"/>
      <c r="F118" s="319"/>
      <c r="G118" s="319"/>
      <c r="H118" s="319"/>
      <c r="I118" s="319"/>
      <c r="J118" s="319"/>
      <c r="K118" s="319"/>
      <c r="L118" s="319"/>
      <c r="M118" s="319"/>
      <c r="N118" s="319"/>
    </row>
    <row r="119" spans="2:25">
      <c r="B119" s="32" t="str">
        <f>B49</f>
        <v>Opening Balance</v>
      </c>
      <c r="C119" s="360" t="str">
        <f>C49</f>
        <v>A$m real 2017</v>
      </c>
      <c r="D119" s="319"/>
      <c r="E119" s="319"/>
      <c r="F119" s="319"/>
      <c r="G119" s="319"/>
      <c r="H119" s="392"/>
      <c r="I119" s="319"/>
      <c r="J119" s="319"/>
      <c r="K119" s="319"/>
      <c r="L119" s="392">
        <f>L49</f>
        <v>448.95017300000001</v>
      </c>
      <c r="M119" s="392">
        <f t="shared" ref="M119:U119" si="37">M49</f>
        <v>448.95017300000001</v>
      </c>
      <c r="N119" s="392">
        <f t="shared" si="37"/>
        <v>448.95017300000001</v>
      </c>
      <c r="O119" s="392">
        <f t="shared" si="37"/>
        <v>448.95017300000001</v>
      </c>
      <c r="P119" s="392">
        <f t="shared" si="37"/>
        <v>448.95017300000001</v>
      </c>
      <c r="Q119" s="392">
        <f t="shared" si="37"/>
        <v>448.95017300000001</v>
      </c>
      <c r="R119" s="392">
        <f t="shared" si="37"/>
        <v>448.95017300000001</v>
      </c>
      <c r="S119" s="392">
        <f t="shared" si="37"/>
        <v>448.95017300000001</v>
      </c>
      <c r="T119" s="392">
        <f t="shared" si="37"/>
        <v>448.95017300000001</v>
      </c>
      <c r="U119" s="392">
        <f t="shared" si="37"/>
        <v>448.95017300000001</v>
      </c>
      <c r="V119" s="279"/>
      <c r="W119" s="319"/>
    </row>
    <row r="120" spans="2:25">
      <c r="B120" s="32" t="str">
        <f>B50</f>
        <v>(+) Indexation Allowance</v>
      </c>
      <c r="C120" s="360" t="str">
        <f>C62</f>
        <v>A$m</v>
      </c>
      <c r="D120" s="319"/>
      <c r="E120" s="319"/>
      <c r="F120" s="319"/>
      <c r="G120" s="319"/>
      <c r="H120" s="392"/>
      <c r="I120" s="319"/>
      <c r="J120" s="319"/>
      <c r="K120" s="319"/>
      <c r="L120" s="392">
        <f>L62</f>
        <v>8.6813569364640912</v>
      </c>
      <c r="M120" s="392">
        <f t="shared" ref="M120:U120" si="38">M62</f>
        <v>20.3540614344641</v>
      </c>
      <c r="N120" s="392">
        <f t="shared" si="38"/>
        <v>31.128865586464109</v>
      </c>
      <c r="O120" s="392">
        <f t="shared" si="38"/>
        <v>31.128865586464109</v>
      </c>
      <c r="P120" s="392">
        <f t="shared" si="38"/>
        <v>31.128865586464109</v>
      </c>
      <c r="Q120" s="392">
        <f t="shared" si="38"/>
        <v>31.128865586464109</v>
      </c>
      <c r="R120" s="392">
        <f t="shared" si="38"/>
        <v>31.128865586464109</v>
      </c>
      <c r="S120" s="392">
        <f t="shared" si="38"/>
        <v>31.128865586464109</v>
      </c>
      <c r="T120" s="392">
        <f t="shared" si="38"/>
        <v>31.128865586464109</v>
      </c>
      <c r="U120" s="392">
        <f t="shared" si="38"/>
        <v>31.128865586464109</v>
      </c>
      <c r="V120" s="279"/>
      <c r="W120" s="319"/>
    </row>
    <row r="121" spans="2:25">
      <c r="B121" s="32" t="str">
        <f>B66</f>
        <v>Indexation on indexation</v>
      </c>
      <c r="C121" s="360" t="str">
        <f>C78</f>
        <v>A$m</v>
      </c>
      <c r="D121" s="319"/>
      <c r="E121" s="319"/>
      <c r="F121" s="319"/>
      <c r="G121" s="319"/>
      <c r="H121" s="392"/>
      <c r="I121" s="319"/>
      <c r="J121" s="319"/>
      <c r="K121" s="319"/>
      <c r="L121" s="392">
        <f>L78</f>
        <v>0</v>
      </c>
      <c r="M121" s="392">
        <f t="shared" ref="M121:U121" si="39">M78</f>
        <v>0.22571528034806654</v>
      </c>
      <c r="N121" s="392">
        <f t="shared" si="39"/>
        <v>0.71962992150355898</v>
      </c>
      <c r="O121" s="392">
        <f t="shared" si="39"/>
        <v>0.71962992150355898</v>
      </c>
      <c r="P121" s="392">
        <f t="shared" si="39"/>
        <v>0.71962992150355898</v>
      </c>
      <c r="Q121" s="392">
        <f t="shared" si="39"/>
        <v>0.71962992150355898</v>
      </c>
      <c r="R121" s="392">
        <f t="shared" si="39"/>
        <v>0.71962992150355898</v>
      </c>
      <c r="S121" s="392">
        <f t="shared" si="39"/>
        <v>0.71962992150355898</v>
      </c>
      <c r="T121" s="392">
        <f t="shared" si="39"/>
        <v>0.71962992150355898</v>
      </c>
      <c r="U121" s="392">
        <f t="shared" si="39"/>
        <v>0.71962992150355898</v>
      </c>
      <c r="V121" s="279"/>
      <c r="W121" s="319"/>
    </row>
    <row r="122" spans="2:25">
      <c r="B122" s="32" t="str">
        <f>B81</f>
        <v>(-) Straight-line Depreciation on Opening Balance</v>
      </c>
      <c r="C122" s="360" t="str">
        <f>C81</f>
        <v>A$m real 2017</v>
      </c>
      <c r="D122" s="319"/>
      <c r="E122" s="319"/>
      <c r="F122" s="319"/>
      <c r="G122" s="319"/>
      <c r="H122" s="392"/>
      <c r="I122" s="319"/>
      <c r="J122" s="319"/>
      <c r="K122" s="319"/>
      <c r="L122" s="392">
        <f>L81</f>
        <v>-8.9790034599999995</v>
      </c>
      <c r="M122" s="392">
        <f t="shared" ref="M122:U122" si="40">M81</f>
        <v>-8.9790034599999995</v>
      </c>
      <c r="N122" s="392">
        <f t="shared" si="40"/>
        <v>-8.9790034599999995</v>
      </c>
      <c r="O122" s="392">
        <f t="shared" si="40"/>
        <v>-8.9790034599999995</v>
      </c>
      <c r="P122" s="392">
        <f t="shared" si="40"/>
        <v>-8.9790034599999995</v>
      </c>
      <c r="Q122" s="392">
        <f t="shared" si="40"/>
        <v>-8.9790034599999995</v>
      </c>
      <c r="R122" s="392">
        <f t="shared" si="40"/>
        <v>-8.9790034599999995</v>
      </c>
      <c r="S122" s="392">
        <f t="shared" si="40"/>
        <v>-8.9790034599999995</v>
      </c>
      <c r="T122" s="392">
        <f t="shared" si="40"/>
        <v>-8.9790034599999995</v>
      </c>
      <c r="U122" s="392">
        <f t="shared" si="40"/>
        <v>-8.9790034599999995</v>
      </c>
      <c r="V122" s="279"/>
      <c r="W122" s="319"/>
    </row>
    <row r="123" spans="2:25">
      <c r="B123" s="32" t="str">
        <f>B83</f>
        <v>(-) Straight-line Depreciation on (+) Indexation Allowance</v>
      </c>
      <c r="C123" s="360" t="str">
        <f>C95</f>
        <v>A$m</v>
      </c>
      <c r="D123" s="319"/>
      <c r="E123" s="319"/>
      <c r="F123" s="319"/>
      <c r="G123" s="319"/>
      <c r="H123" s="392"/>
      <c r="I123" s="319"/>
      <c r="J123" s="319"/>
      <c r="K123" s="319"/>
      <c r="L123" s="392">
        <f>L95</f>
        <v>-0.17362713872928182</v>
      </c>
      <c r="M123" s="392">
        <f t="shared" ref="M123:U123" si="41">M95</f>
        <v>-0.41184559787213915</v>
      </c>
      <c r="N123" s="392">
        <f t="shared" si="41"/>
        <v>-0.6363206843721394</v>
      </c>
      <c r="O123" s="392">
        <f t="shared" si="41"/>
        <v>-0.6363206843721394</v>
      </c>
      <c r="P123" s="392">
        <f t="shared" si="41"/>
        <v>-0.6363206843721394</v>
      </c>
      <c r="Q123" s="392">
        <f t="shared" si="41"/>
        <v>-0.6363206843721394</v>
      </c>
      <c r="R123" s="392">
        <f t="shared" si="41"/>
        <v>-0.6363206843721394</v>
      </c>
      <c r="S123" s="392">
        <f t="shared" si="41"/>
        <v>-0.6363206843721394</v>
      </c>
      <c r="T123" s="392">
        <f t="shared" si="41"/>
        <v>-0.6363206843721394</v>
      </c>
      <c r="U123" s="392">
        <f t="shared" si="41"/>
        <v>-0.6363206843721394</v>
      </c>
      <c r="V123" s="279"/>
      <c r="W123" s="319"/>
    </row>
    <row r="124" spans="2:25">
      <c r="B124" s="32" t="str">
        <f>B97</f>
        <v>(-) Straight-line Depreciation on Indexation on indexation</v>
      </c>
      <c r="C124" s="360" t="str">
        <f>C109</f>
        <v>A$m</v>
      </c>
      <c r="D124" s="319"/>
      <c r="E124" s="319"/>
      <c r="F124" s="319"/>
      <c r="G124" s="319"/>
      <c r="H124" s="392"/>
      <c r="I124" s="319"/>
      <c r="J124" s="319"/>
      <c r="K124" s="319"/>
      <c r="L124" s="392">
        <f>L109</f>
        <v>0</v>
      </c>
      <c r="M124" s="392">
        <f t="shared" ref="M124:U124" si="42">M109</f>
        <v>-4.6064342928176846E-3</v>
      </c>
      <c r="N124" s="392">
        <f t="shared" si="42"/>
        <v>-1.4896322650223778E-2</v>
      </c>
      <c r="O124" s="392">
        <f t="shared" si="42"/>
        <v>-1.4896322650223778E-2</v>
      </c>
      <c r="P124" s="392">
        <f t="shared" si="42"/>
        <v>-1.4896322650223776E-2</v>
      </c>
      <c r="Q124" s="392">
        <f t="shared" si="42"/>
        <v>-1.4896322650223778E-2</v>
      </c>
      <c r="R124" s="392">
        <f t="shared" si="42"/>
        <v>-1.4896322650223778E-2</v>
      </c>
      <c r="S124" s="392">
        <f t="shared" si="42"/>
        <v>-1.4896322650223776E-2</v>
      </c>
      <c r="T124" s="392">
        <f t="shared" si="42"/>
        <v>-1.4896322650223778E-2</v>
      </c>
      <c r="U124" s="392">
        <f t="shared" si="42"/>
        <v>-1.4896322650223778E-2</v>
      </c>
      <c r="V124" s="279"/>
      <c r="W124" s="319"/>
    </row>
    <row r="125" spans="2:25">
      <c r="B125" s="32" t="str">
        <f>B39</f>
        <v>(-) Uncharged Straight-line Depreciation from Previous Periods</v>
      </c>
      <c r="C125" s="360" t="str">
        <f>C39</f>
        <v>A$m nom</v>
      </c>
      <c r="D125" s="319"/>
      <c r="E125" s="319"/>
      <c r="F125" s="319"/>
      <c r="G125" s="319"/>
      <c r="H125" s="392"/>
      <c r="I125" s="319"/>
      <c r="J125" s="319"/>
      <c r="K125" s="319"/>
      <c r="L125" s="392">
        <f>L111+L112</f>
        <v>0</v>
      </c>
      <c r="M125" s="392">
        <f t="shared" ref="M125:U125" si="43">M111+M112</f>
        <v>-9.1526305987292815</v>
      </c>
      <c r="N125" s="392">
        <f t="shared" si="43"/>
        <v>-18.548086090894238</v>
      </c>
      <c r="O125" s="392">
        <f t="shared" si="43"/>
        <v>-28.178306557916599</v>
      </c>
      <c r="P125" s="392">
        <f t="shared" si="43"/>
        <v>-37.808527024938961</v>
      </c>
      <c r="Q125" s="392">
        <f t="shared" si="43"/>
        <v>-47.43874749196133</v>
      </c>
      <c r="R125" s="392">
        <f t="shared" si="43"/>
        <v>-57.068967958983691</v>
      </c>
      <c r="S125" s="392">
        <f t="shared" si="43"/>
        <v>-66.69918842600606</v>
      </c>
      <c r="T125" s="392">
        <f t="shared" si="43"/>
        <v>-76.329408893028415</v>
      </c>
      <c r="U125" s="392">
        <f t="shared" si="43"/>
        <v>-85.959629360050783</v>
      </c>
      <c r="V125" s="279"/>
      <c r="W125" s="319"/>
    </row>
    <row r="126" spans="2:25">
      <c r="B126" s="32" t="str">
        <f>B114</f>
        <v>(+)/(-) Adjustment to Return of Capital (based on straight-line depreciation)</v>
      </c>
      <c r="C126" s="360" t="str">
        <f>C114</f>
        <v>A$m</v>
      </c>
      <c r="D126" s="319"/>
      <c r="E126" s="319"/>
      <c r="F126" s="319"/>
      <c r="G126" s="319"/>
      <c r="H126" s="392"/>
      <c r="I126" s="319"/>
      <c r="J126" s="319"/>
      <c r="K126" s="319"/>
      <c r="L126" s="392">
        <f>L114</f>
        <v>9.1526305987292815</v>
      </c>
      <c r="M126" s="392">
        <f t="shared" ref="M126:U126" si="44">M114</f>
        <v>18.548086090894238</v>
      </c>
      <c r="N126" s="392">
        <f t="shared" si="44"/>
        <v>28.178306557916599</v>
      </c>
      <c r="O126" s="392">
        <f t="shared" si="44"/>
        <v>37.808527024938961</v>
      </c>
      <c r="P126" s="392">
        <f t="shared" si="44"/>
        <v>47.438747491961323</v>
      </c>
      <c r="Q126" s="392">
        <f t="shared" si="44"/>
        <v>57.068967958983691</v>
      </c>
      <c r="R126" s="392">
        <f t="shared" si="44"/>
        <v>66.69918842600606</v>
      </c>
      <c r="S126" s="392">
        <f t="shared" si="44"/>
        <v>76.329408893028415</v>
      </c>
      <c r="T126" s="392">
        <f t="shared" si="44"/>
        <v>85.959629360050783</v>
      </c>
      <c r="U126" s="392">
        <f t="shared" si="44"/>
        <v>95.589849827073152</v>
      </c>
      <c r="V126" s="279"/>
      <c r="W126" s="319"/>
    </row>
    <row r="127" spans="2:25">
      <c r="B127" s="319"/>
      <c r="C127" s="319"/>
      <c r="D127" s="319"/>
      <c r="E127" s="319"/>
      <c r="F127" s="319"/>
      <c r="G127" s="319"/>
      <c r="H127" s="392"/>
      <c r="I127" s="319"/>
      <c r="J127" s="319"/>
      <c r="K127" s="319"/>
      <c r="L127" s="392"/>
      <c r="M127" s="392"/>
      <c r="N127" s="392"/>
      <c r="O127" s="392"/>
      <c r="P127" s="392"/>
      <c r="Q127" s="392"/>
      <c r="R127" s="392"/>
      <c r="S127" s="392"/>
      <c r="T127" s="392"/>
      <c r="U127" s="392"/>
      <c r="V127" s="279"/>
      <c r="W127" s="319"/>
    </row>
    <row r="128" spans="2:25">
      <c r="B128" s="387" t="str">
        <f>B116</f>
        <v>Closing Balance</v>
      </c>
      <c r="C128" s="370" t="str">
        <f>C116</f>
        <v>A$m nom</v>
      </c>
      <c r="D128" s="387"/>
      <c r="E128" s="387"/>
      <c r="F128" s="387"/>
      <c r="G128" s="387"/>
      <c r="H128" s="405"/>
      <c r="I128" s="387"/>
      <c r="J128" s="387"/>
      <c r="K128" s="387"/>
      <c r="L128" s="519">
        <f>SUM(L119:L127)</f>
        <v>457.63152993646412</v>
      </c>
      <c r="M128" s="519">
        <f t="shared" ref="M128:U128" si="45">SUM(M119:M127)</f>
        <v>469.52994971481218</v>
      </c>
      <c r="N128" s="519">
        <f t="shared" si="45"/>
        <v>480.79866850796765</v>
      </c>
      <c r="O128" s="519">
        <f t="shared" si="45"/>
        <v>480.79866850796765</v>
      </c>
      <c r="P128" s="519">
        <f t="shared" si="45"/>
        <v>480.7986685079677</v>
      </c>
      <c r="Q128" s="519">
        <f t="shared" si="45"/>
        <v>480.79866850796765</v>
      </c>
      <c r="R128" s="519">
        <f t="shared" si="45"/>
        <v>480.79866850796765</v>
      </c>
      <c r="S128" s="519">
        <f t="shared" si="45"/>
        <v>480.79866850796765</v>
      </c>
      <c r="T128" s="519">
        <f t="shared" si="45"/>
        <v>480.79866850796765</v>
      </c>
      <c r="U128" s="519">
        <f t="shared" si="45"/>
        <v>480.7986685079677</v>
      </c>
      <c r="V128" s="279"/>
      <c r="W128" s="319"/>
    </row>
    <row r="129" spans="2:23">
      <c r="B129" s="406" t="s">
        <v>276</v>
      </c>
      <c r="C129" s="332"/>
      <c r="D129" s="332"/>
      <c r="E129" s="332"/>
      <c r="F129" s="332"/>
      <c r="G129" s="332"/>
      <c r="H129" s="521">
        <f>SUM(K129:U129)</f>
        <v>0</v>
      </c>
      <c r="I129" s="332"/>
      <c r="J129" s="332"/>
      <c r="K129" s="332"/>
      <c r="L129" s="520">
        <f>L128-L116</f>
        <v>0</v>
      </c>
      <c r="M129" s="520">
        <f t="shared" ref="M129:U129" si="46">M128-M116</f>
        <v>0</v>
      </c>
      <c r="N129" s="520">
        <f t="shared" si="46"/>
        <v>0</v>
      </c>
      <c r="O129" s="520">
        <f t="shared" si="46"/>
        <v>0</v>
      </c>
      <c r="P129" s="520">
        <f t="shared" si="46"/>
        <v>0</v>
      </c>
      <c r="Q129" s="520">
        <f t="shared" si="46"/>
        <v>0</v>
      </c>
      <c r="R129" s="520">
        <f t="shared" si="46"/>
        <v>0</v>
      </c>
      <c r="S129" s="520">
        <f t="shared" si="46"/>
        <v>0</v>
      </c>
      <c r="T129" s="520">
        <f t="shared" si="46"/>
        <v>0</v>
      </c>
      <c r="U129" s="520">
        <f t="shared" si="46"/>
        <v>0</v>
      </c>
      <c r="V129" s="279"/>
      <c r="W129" s="319"/>
    </row>
    <row r="130" spans="2:23">
      <c r="B130" s="319"/>
      <c r="C130" s="318"/>
      <c r="D130" s="319"/>
      <c r="E130" s="319"/>
      <c r="F130" s="319"/>
      <c r="G130" s="319"/>
      <c r="H130" s="319"/>
      <c r="I130" s="319"/>
      <c r="J130" s="319"/>
      <c r="K130" s="319"/>
      <c r="L130" s="319"/>
      <c r="M130" s="319"/>
      <c r="N130" s="319"/>
      <c r="O130" s="319"/>
      <c r="P130" s="319"/>
      <c r="Q130" s="319"/>
      <c r="R130" s="319"/>
      <c r="S130" s="319"/>
      <c r="T130" s="319"/>
      <c r="U130" s="319"/>
      <c r="V130" s="279"/>
      <c r="W130" s="319"/>
    </row>
    <row r="131" spans="2:23">
      <c r="B131" s="9" t="s">
        <v>255</v>
      </c>
      <c r="C131" s="318"/>
      <c r="D131" s="319"/>
      <c r="E131" s="319"/>
      <c r="F131" s="319"/>
      <c r="G131" s="319"/>
      <c r="H131" s="319"/>
      <c r="I131" s="319"/>
      <c r="J131" s="319"/>
      <c r="K131" s="319"/>
      <c r="L131" s="319"/>
      <c r="M131" s="319"/>
      <c r="N131" s="319"/>
      <c r="O131" s="319"/>
      <c r="P131" s="319"/>
      <c r="Q131" s="319"/>
      <c r="R131" s="319"/>
      <c r="S131" s="319"/>
      <c r="T131" s="319"/>
      <c r="U131" s="319"/>
      <c r="V131" s="279"/>
      <c r="W131" s="319"/>
    </row>
    <row r="132" spans="2:23">
      <c r="B132" s="517" t="str">
        <f>B49</f>
        <v>Opening Balance</v>
      </c>
      <c r="C132" s="360" t="str">
        <f>C49</f>
        <v>A$m real 2017</v>
      </c>
      <c r="D132" s="319"/>
      <c r="E132" s="319"/>
      <c r="F132" s="319"/>
      <c r="G132" s="319"/>
      <c r="H132" s="319"/>
      <c r="I132" s="319"/>
      <c r="J132" s="319"/>
      <c r="K132" s="319"/>
      <c r="L132" s="392">
        <f>L49</f>
        <v>448.95017300000001</v>
      </c>
      <c r="M132" s="392">
        <f t="shared" ref="M132:U132" si="47">M49</f>
        <v>448.95017300000001</v>
      </c>
      <c r="N132" s="392">
        <f t="shared" si="47"/>
        <v>448.95017300000001</v>
      </c>
      <c r="O132" s="392">
        <f t="shared" si="47"/>
        <v>448.95017300000001</v>
      </c>
      <c r="P132" s="392">
        <f t="shared" si="47"/>
        <v>448.95017300000001</v>
      </c>
      <c r="Q132" s="392">
        <f t="shared" si="47"/>
        <v>448.95017300000001</v>
      </c>
      <c r="R132" s="392">
        <f t="shared" si="47"/>
        <v>448.95017300000001</v>
      </c>
      <c r="S132" s="392">
        <f t="shared" si="47"/>
        <v>448.95017300000001</v>
      </c>
      <c r="T132" s="392">
        <f t="shared" si="47"/>
        <v>448.95017300000001</v>
      </c>
      <c r="U132" s="392">
        <f t="shared" si="47"/>
        <v>448.95017300000001</v>
      </c>
      <c r="V132" s="279"/>
      <c r="W132" s="319"/>
    </row>
    <row r="133" spans="2:23">
      <c r="B133" s="407" t="s">
        <v>256</v>
      </c>
      <c r="C133" s="360" t="s">
        <v>83</v>
      </c>
      <c r="D133" s="319"/>
      <c r="E133" s="319"/>
      <c r="F133" s="319"/>
      <c r="G133" s="319"/>
      <c r="H133" s="319"/>
      <c r="I133" s="319"/>
      <c r="J133" s="319"/>
      <c r="K133" s="319"/>
      <c r="L133" s="392">
        <f>L62-L51</f>
        <v>0</v>
      </c>
      <c r="M133" s="392">
        <f t="shared" ref="M133:U133" si="48">M62-M51</f>
        <v>8.6813569364640895</v>
      </c>
      <c r="N133" s="392">
        <f t="shared" si="48"/>
        <v>20.3540614344641</v>
      </c>
      <c r="O133" s="392">
        <f t="shared" si="48"/>
        <v>31.128865586464109</v>
      </c>
      <c r="P133" s="392">
        <f t="shared" si="48"/>
        <v>31.128865586464109</v>
      </c>
      <c r="Q133" s="392">
        <f t="shared" si="48"/>
        <v>31.128865586464109</v>
      </c>
      <c r="R133" s="392">
        <f t="shared" si="48"/>
        <v>31.128865586464109</v>
      </c>
      <c r="S133" s="392">
        <f t="shared" si="48"/>
        <v>31.128865586464109</v>
      </c>
      <c r="T133" s="392">
        <f t="shared" si="48"/>
        <v>31.128865586464109</v>
      </c>
      <c r="U133" s="392">
        <f t="shared" si="48"/>
        <v>31.128865586464109</v>
      </c>
      <c r="V133" s="279"/>
      <c r="W133" s="319"/>
    </row>
    <row r="134" spans="2:23">
      <c r="B134" s="407" t="s">
        <v>257</v>
      </c>
      <c r="C134" s="360" t="s">
        <v>83</v>
      </c>
      <c r="D134" s="319"/>
      <c r="E134" s="319"/>
      <c r="F134" s="319"/>
      <c r="G134" s="319"/>
      <c r="H134" s="319"/>
      <c r="I134" s="319"/>
      <c r="J134" s="319"/>
      <c r="K134" s="319"/>
      <c r="L134" s="392">
        <f>K78</f>
        <v>0</v>
      </c>
      <c r="M134" s="392">
        <f t="shared" ref="M134:U134" si="49">L78</f>
        <v>0</v>
      </c>
      <c r="N134" s="392">
        <f t="shared" si="49"/>
        <v>0.22571528034806654</v>
      </c>
      <c r="O134" s="392">
        <f t="shared" si="49"/>
        <v>0.71962992150355898</v>
      </c>
      <c r="P134" s="392">
        <f t="shared" si="49"/>
        <v>0.71962992150355898</v>
      </c>
      <c r="Q134" s="392">
        <f t="shared" si="49"/>
        <v>0.71962992150355898</v>
      </c>
      <c r="R134" s="392">
        <f t="shared" si="49"/>
        <v>0.71962992150355898</v>
      </c>
      <c r="S134" s="392">
        <f t="shared" si="49"/>
        <v>0.71962992150355898</v>
      </c>
      <c r="T134" s="392">
        <f t="shared" si="49"/>
        <v>0.71962992150355898</v>
      </c>
      <c r="U134" s="392">
        <f t="shared" si="49"/>
        <v>0.71962992150355898</v>
      </c>
      <c r="V134" s="279"/>
      <c r="W134" s="319"/>
    </row>
    <row r="135" spans="2:23">
      <c r="B135" s="408" t="s">
        <v>258</v>
      </c>
      <c r="C135" s="370" t="s">
        <v>245</v>
      </c>
      <c r="D135" s="387"/>
      <c r="E135" s="387"/>
      <c r="F135" s="387"/>
      <c r="G135" s="387"/>
      <c r="H135" s="387"/>
      <c r="I135" s="387"/>
      <c r="J135" s="387"/>
      <c r="K135" s="387"/>
      <c r="L135" s="519">
        <f>SUM(L132:L134)</f>
        <v>448.95017300000001</v>
      </c>
      <c r="M135" s="519">
        <f t="shared" ref="M135:U135" si="50">SUM(M132:M134)</f>
        <v>457.63152993646412</v>
      </c>
      <c r="N135" s="519">
        <f t="shared" si="50"/>
        <v>469.52994971481218</v>
      </c>
      <c r="O135" s="519">
        <f t="shared" si="50"/>
        <v>480.79866850796765</v>
      </c>
      <c r="P135" s="519">
        <f t="shared" si="50"/>
        <v>480.79866850796765</v>
      </c>
      <c r="Q135" s="519">
        <f t="shared" si="50"/>
        <v>480.79866850796765</v>
      </c>
      <c r="R135" s="519">
        <f t="shared" si="50"/>
        <v>480.79866850796765</v>
      </c>
      <c r="S135" s="519">
        <f t="shared" si="50"/>
        <v>480.79866850796765</v>
      </c>
      <c r="T135" s="519">
        <f t="shared" si="50"/>
        <v>480.79866850796765</v>
      </c>
      <c r="U135" s="519">
        <f t="shared" si="50"/>
        <v>480.79866850796765</v>
      </c>
      <c r="V135" s="279"/>
      <c r="W135" s="319"/>
    </row>
    <row r="136" spans="2:23">
      <c r="B136" s="407"/>
      <c r="C136" s="318"/>
      <c r="D136" s="319"/>
      <c r="E136" s="319"/>
      <c r="F136" s="319"/>
      <c r="G136" s="319"/>
      <c r="H136" s="319"/>
      <c r="I136" s="319"/>
      <c r="J136" s="319"/>
      <c r="K136" s="319"/>
      <c r="L136" s="392"/>
      <c r="M136" s="392"/>
      <c r="N136" s="392"/>
      <c r="O136" s="392"/>
      <c r="P136" s="392"/>
      <c r="Q136" s="392"/>
      <c r="R136" s="392"/>
      <c r="S136" s="392"/>
      <c r="T136" s="392"/>
      <c r="U136" s="392"/>
      <c r="V136" s="279"/>
      <c r="W136" s="319"/>
    </row>
    <row r="137" spans="2:23">
      <c r="B137" s="32" t="str">
        <f t="shared" ref="B137:B142" si="51">B36</f>
        <v>(+) Indexation Allowance</v>
      </c>
      <c r="C137" s="360" t="s">
        <v>83</v>
      </c>
      <c r="D137" s="319"/>
      <c r="E137" s="319"/>
      <c r="F137" s="319"/>
      <c r="G137" s="319"/>
      <c r="H137" s="319"/>
      <c r="I137" s="319"/>
      <c r="J137" s="319"/>
      <c r="K137" s="319"/>
      <c r="L137" s="392">
        <f>L62+L78-L133-L134</f>
        <v>8.6813569364640912</v>
      </c>
      <c r="M137" s="392">
        <f t="shared" ref="M137:U137" si="52">M62+M78-M133-M134</f>
        <v>11.898419778348076</v>
      </c>
      <c r="N137" s="392">
        <f t="shared" si="52"/>
        <v>11.2687187931555</v>
      </c>
      <c r="O137" s="392">
        <f t="shared" si="52"/>
        <v>-1.6653345369377348E-15</v>
      </c>
      <c r="P137" s="392">
        <f t="shared" si="52"/>
        <v>-1.6653345369377348E-15</v>
      </c>
      <c r="Q137" s="392">
        <f t="shared" si="52"/>
        <v>-1.6653345369377348E-15</v>
      </c>
      <c r="R137" s="392">
        <f t="shared" si="52"/>
        <v>-1.6653345369377348E-15</v>
      </c>
      <c r="S137" s="392">
        <f t="shared" si="52"/>
        <v>-1.6653345369377348E-15</v>
      </c>
      <c r="T137" s="392">
        <f t="shared" si="52"/>
        <v>-1.6653345369377348E-15</v>
      </c>
      <c r="U137" s="392">
        <f t="shared" si="52"/>
        <v>-1.6653345369377348E-15</v>
      </c>
      <c r="V137" s="279"/>
      <c r="W137" s="319"/>
    </row>
    <row r="138" spans="2:23">
      <c r="B138" s="32" t="str">
        <f t="shared" si="51"/>
        <v>(+) Efficient Capital Expenditure (Net)</v>
      </c>
      <c r="C138" s="360" t="s">
        <v>83</v>
      </c>
      <c r="D138" s="319"/>
      <c r="E138" s="319"/>
      <c r="F138" s="319"/>
      <c r="G138" s="319"/>
      <c r="H138" s="319"/>
      <c r="I138" s="319"/>
      <c r="J138" s="319"/>
      <c r="K138" s="319"/>
      <c r="L138" s="346"/>
      <c r="M138" s="346"/>
      <c r="N138" s="346"/>
      <c r="O138" s="346"/>
      <c r="P138" s="346"/>
      <c r="Q138" s="346"/>
      <c r="R138" s="346"/>
      <c r="S138" s="346"/>
      <c r="T138" s="346"/>
      <c r="U138" s="346"/>
    </row>
    <row r="139" spans="2:23">
      <c r="B139" s="32" t="str">
        <f t="shared" si="51"/>
        <v>(-) Straight-line Depreciation</v>
      </c>
      <c r="C139" s="360" t="s">
        <v>83</v>
      </c>
      <c r="D139" s="319"/>
      <c r="E139" s="319"/>
      <c r="F139" s="319"/>
      <c r="G139" s="319"/>
      <c r="H139" s="319"/>
      <c r="I139" s="319"/>
      <c r="J139" s="319"/>
      <c r="K139" s="319"/>
      <c r="L139" s="392">
        <f t="shared" ref="L139:U139" si="53">SUM(L122:L124)</f>
        <v>-9.1526305987292815</v>
      </c>
      <c r="M139" s="392">
        <f t="shared" si="53"/>
        <v>-9.395455492164956</v>
      </c>
      <c r="N139" s="392">
        <f t="shared" si="53"/>
        <v>-9.6302204670223617</v>
      </c>
      <c r="O139" s="392">
        <f t="shared" si="53"/>
        <v>-9.6302204670223617</v>
      </c>
      <c r="P139" s="392">
        <f t="shared" si="53"/>
        <v>-9.6302204670223617</v>
      </c>
      <c r="Q139" s="392">
        <f t="shared" si="53"/>
        <v>-9.6302204670223617</v>
      </c>
      <c r="R139" s="392">
        <f t="shared" si="53"/>
        <v>-9.6302204670223617</v>
      </c>
      <c r="S139" s="392">
        <f t="shared" si="53"/>
        <v>-9.6302204670223617</v>
      </c>
      <c r="T139" s="392">
        <f t="shared" si="53"/>
        <v>-9.6302204670223617</v>
      </c>
      <c r="U139" s="392">
        <f t="shared" si="53"/>
        <v>-9.6302204670223617</v>
      </c>
      <c r="V139" s="279"/>
      <c r="W139" s="319"/>
    </row>
    <row r="140" spans="2:23">
      <c r="B140" s="32" t="str">
        <f t="shared" si="51"/>
        <v>(-) Uncharged Straight-line Depreciation from Previous Periods</v>
      </c>
      <c r="C140" s="360" t="s">
        <v>83</v>
      </c>
      <c r="D140" s="319"/>
      <c r="E140" s="319"/>
      <c r="F140" s="319"/>
      <c r="G140" s="319"/>
      <c r="H140" s="319"/>
      <c r="I140" s="319"/>
      <c r="J140" s="319"/>
      <c r="K140" s="319"/>
      <c r="L140" s="392">
        <f t="shared" ref="L140:U140" si="54">L111+L112</f>
        <v>0</v>
      </c>
      <c r="M140" s="392">
        <f t="shared" si="54"/>
        <v>-9.1526305987292815</v>
      </c>
      <c r="N140" s="392">
        <f t="shared" si="54"/>
        <v>-18.548086090894238</v>
      </c>
      <c r="O140" s="392">
        <f t="shared" si="54"/>
        <v>-28.178306557916599</v>
      </c>
      <c r="P140" s="392">
        <f t="shared" si="54"/>
        <v>-37.808527024938961</v>
      </c>
      <c r="Q140" s="392">
        <f t="shared" si="54"/>
        <v>-47.43874749196133</v>
      </c>
      <c r="R140" s="392">
        <f t="shared" si="54"/>
        <v>-57.068967958983691</v>
      </c>
      <c r="S140" s="392">
        <f t="shared" si="54"/>
        <v>-66.69918842600606</v>
      </c>
      <c r="T140" s="392">
        <f t="shared" si="54"/>
        <v>-76.329408893028415</v>
      </c>
      <c r="U140" s="392">
        <f t="shared" si="54"/>
        <v>-85.959629360050783</v>
      </c>
      <c r="V140" s="279"/>
      <c r="W140" s="319"/>
    </row>
    <row r="141" spans="2:23">
      <c r="B141" s="32" t="str">
        <f t="shared" si="51"/>
        <v>(+)/(-) Adjustment to Return of Capital (based on straight-line depreciation)</v>
      </c>
      <c r="C141" s="360" t="s">
        <v>83</v>
      </c>
      <c r="D141" s="319"/>
      <c r="E141" s="319"/>
      <c r="F141" s="319"/>
      <c r="G141" s="319"/>
      <c r="H141" s="319"/>
      <c r="I141" s="319"/>
      <c r="J141" s="319"/>
      <c r="K141" s="319"/>
      <c r="L141" s="392">
        <f>L114</f>
        <v>9.1526305987292815</v>
      </c>
      <c r="M141" s="392">
        <f t="shared" ref="M141:U141" si="55">M114</f>
        <v>18.548086090894238</v>
      </c>
      <c r="N141" s="392">
        <f t="shared" si="55"/>
        <v>28.178306557916599</v>
      </c>
      <c r="O141" s="392">
        <f t="shared" si="55"/>
        <v>37.808527024938961</v>
      </c>
      <c r="P141" s="392">
        <f t="shared" si="55"/>
        <v>47.438747491961323</v>
      </c>
      <c r="Q141" s="392">
        <f t="shared" si="55"/>
        <v>57.068967958983691</v>
      </c>
      <c r="R141" s="392">
        <f t="shared" si="55"/>
        <v>66.69918842600606</v>
      </c>
      <c r="S141" s="392">
        <f t="shared" si="55"/>
        <v>76.329408893028415</v>
      </c>
      <c r="T141" s="392">
        <f t="shared" si="55"/>
        <v>85.959629360050783</v>
      </c>
      <c r="U141" s="392">
        <f t="shared" si="55"/>
        <v>95.589849827073152</v>
      </c>
      <c r="V141" s="279"/>
      <c r="W141" s="319"/>
    </row>
    <row r="142" spans="2:23">
      <c r="B142" s="369" t="str">
        <f t="shared" si="51"/>
        <v>Closing Balance</v>
      </c>
      <c r="C142" s="370" t="s">
        <v>245</v>
      </c>
      <c r="D142" s="387"/>
      <c r="E142" s="387"/>
      <c r="F142" s="387"/>
      <c r="G142" s="387"/>
      <c r="H142" s="387"/>
      <c r="I142" s="387"/>
      <c r="J142" s="387"/>
      <c r="K142" s="387"/>
      <c r="L142" s="512">
        <f>SUM(L135:L141)</f>
        <v>457.63152993646412</v>
      </c>
      <c r="M142" s="512">
        <f t="shared" ref="M142:U142" si="56">SUM(M135:M141)</f>
        <v>469.52994971481218</v>
      </c>
      <c r="N142" s="512">
        <f t="shared" si="56"/>
        <v>480.7986685079677</v>
      </c>
      <c r="O142" s="512">
        <f t="shared" si="56"/>
        <v>480.79866850796765</v>
      </c>
      <c r="P142" s="512">
        <f t="shared" si="56"/>
        <v>480.7986685079677</v>
      </c>
      <c r="Q142" s="512">
        <f t="shared" si="56"/>
        <v>480.79866850796765</v>
      </c>
      <c r="R142" s="512">
        <f t="shared" si="56"/>
        <v>480.79866850796765</v>
      </c>
      <c r="S142" s="512">
        <f t="shared" si="56"/>
        <v>480.79866850796765</v>
      </c>
      <c r="T142" s="512">
        <f t="shared" si="56"/>
        <v>480.79866850796765</v>
      </c>
      <c r="U142" s="512">
        <f t="shared" si="56"/>
        <v>480.7986685079677</v>
      </c>
    </row>
    <row r="143" spans="2:23">
      <c r="B143" s="406" t="s">
        <v>259</v>
      </c>
      <c r="C143" s="382"/>
      <c r="D143" s="406"/>
      <c r="E143" s="406"/>
      <c r="F143" s="406"/>
      <c r="G143" s="406"/>
      <c r="H143" s="522">
        <f>SUM(K143:U143)</f>
        <v>0</v>
      </c>
      <c r="I143" s="406"/>
      <c r="J143" s="406"/>
      <c r="K143" s="406"/>
      <c r="L143" s="346"/>
      <c r="M143" s="523">
        <f>M135-L142</f>
        <v>0</v>
      </c>
      <c r="N143" s="523">
        <f t="shared" ref="N143:U143" si="57">N135-M142</f>
        <v>0</v>
      </c>
      <c r="O143" s="523">
        <f t="shared" si="57"/>
        <v>0</v>
      </c>
      <c r="P143" s="523">
        <f t="shared" si="57"/>
        <v>0</v>
      </c>
      <c r="Q143" s="523">
        <f t="shared" si="57"/>
        <v>0</v>
      </c>
      <c r="R143" s="523">
        <f t="shared" si="57"/>
        <v>0</v>
      </c>
      <c r="S143" s="523">
        <f t="shared" si="57"/>
        <v>0</v>
      </c>
      <c r="T143" s="523">
        <f t="shared" si="57"/>
        <v>0</v>
      </c>
      <c r="U143" s="523">
        <f t="shared" si="57"/>
        <v>0</v>
      </c>
      <c r="V143" s="279"/>
      <c r="W143" s="319"/>
    </row>
    <row r="144" spans="2:23">
      <c r="B144" s="406" t="s">
        <v>276</v>
      </c>
      <c r="C144" s="382"/>
      <c r="D144" s="406"/>
      <c r="E144" s="406"/>
      <c r="F144" s="406"/>
      <c r="G144" s="406"/>
      <c r="H144" s="522">
        <f>SUM(K144:U144)</f>
        <v>0</v>
      </c>
      <c r="I144" s="406"/>
      <c r="J144" s="406"/>
      <c r="K144" s="406"/>
      <c r="L144" s="523">
        <f t="shared" ref="L144:U144" si="58">L142-L116</f>
        <v>0</v>
      </c>
      <c r="M144" s="523">
        <f t="shared" si="58"/>
        <v>0</v>
      </c>
      <c r="N144" s="523">
        <f t="shared" si="58"/>
        <v>0</v>
      </c>
      <c r="O144" s="523">
        <f t="shared" si="58"/>
        <v>0</v>
      </c>
      <c r="P144" s="523">
        <f t="shared" si="58"/>
        <v>0</v>
      </c>
      <c r="Q144" s="523">
        <f t="shared" si="58"/>
        <v>0</v>
      </c>
      <c r="R144" s="523">
        <f t="shared" si="58"/>
        <v>0</v>
      </c>
      <c r="S144" s="523">
        <f t="shared" si="58"/>
        <v>0</v>
      </c>
      <c r="T144" s="523">
        <f t="shared" si="58"/>
        <v>0</v>
      </c>
      <c r="U144" s="523">
        <f t="shared" si="58"/>
        <v>0</v>
      </c>
      <c r="V144" s="279"/>
      <c r="W144" s="319"/>
    </row>
    <row r="145" spans="1:25">
      <c r="B145" s="319"/>
      <c r="C145" s="318"/>
      <c r="D145" s="319"/>
      <c r="E145" s="319"/>
      <c r="F145" s="319"/>
      <c r="G145" s="319"/>
      <c r="H145" s="319"/>
      <c r="I145" s="319"/>
      <c r="J145" s="319"/>
      <c r="K145" s="319"/>
      <c r="L145" s="319"/>
      <c r="M145" s="319"/>
      <c r="N145" s="319"/>
      <c r="O145" s="319"/>
      <c r="P145" s="319"/>
      <c r="Q145" s="319"/>
      <c r="R145" s="319"/>
      <c r="S145" s="319"/>
      <c r="T145" s="319"/>
      <c r="U145" s="319"/>
      <c r="V145" s="279"/>
      <c r="W145" s="319"/>
    </row>
    <row r="146" spans="1:25">
      <c r="A146" s="161">
        <f ca="1">MAX($A$1:A145)+subsection</f>
        <v>9.0399999999999991</v>
      </c>
      <c r="B146" s="342" t="s">
        <v>260</v>
      </c>
      <c r="C146" s="343"/>
      <c r="D146" s="342"/>
      <c r="E146" s="342"/>
      <c r="F146" s="342"/>
      <c r="G146" s="342"/>
      <c r="H146" s="342"/>
      <c r="I146" s="342"/>
      <c r="J146" s="342"/>
      <c r="K146" s="342"/>
      <c r="L146" s="342"/>
      <c r="M146" s="342"/>
      <c r="N146" s="342"/>
      <c r="O146" s="342"/>
      <c r="P146" s="342"/>
      <c r="Q146" s="342"/>
      <c r="R146" s="342"/>
      <c r="S146" s="342"/>
      <c r="T146" s="342"/>
      <c r="U146" s="342"/>
    </row>
    <row r="147" spans="1:25" s="139" customFormat="1">
      <c r="C147" s="350"/>
    </row>
    <row r="148" spans="1:25" s="139" customFormat="1">
      <c r="B148" s="9" t="str">
        <f>B43</f>
        <v>Closing Balance - Initial Capital Assets</v>
      </c>
      <c r="C148" s="409"/>
      <c r="D148" s="279"/>
      <c r="E148" s="279"/>
      <c r="F148" s="279"/>
      <c r="G148" s="279"/>
      <c r="H148" s="279"/>
      <c r="I148" s="279"/>
      <c r="J148" s="279"/>
      <c r="K148" s="279"/>
      <c r="L148" s="279"/>
      <c r="M148" s="279"/>
      <c r="N148" s="279"/>
      <c r="O148" s="279"/>
      <c r="P148" s="279"/>
      <c r="Q148" s="279"/>
      <c r="R148" s="279"/>
      <c r="S148" s="279"/>
      <c r="T148" s="279"/>
      <c r="U148" s="279"/>
      <c r="V148" s="279"/>
      <c r="W148" s="279"/>
    </row>
    <row r="149" spans="1:25" s="139" customFormat="1">
      <c r="B149" s="9"/>
      <c r="C149" s="409"/>
      <c r="D149" s="279"/>
      <c r="E149" s="279"/>
      <c r="F149" s="279"/>
      <c r="G149" s="279"/>
      <c r="H149" s="279"/>
      <c r="I149" s="279"/>
      <c r="J149" s="279"/>
      <c r="K149" s="279"/>
      <c r="L149" s="279"/>
      <c r="M149" s="279"/>
      <c r="N149" s="279"/>
      <c r="O149" s="279"/>
      <c r="P149" s="279"/>
      <c r="Q149" s="279"/>
      <c r="R149" s="279"/>
      <c r="S149" s="279"/>
      <c r="T149" s="279"/>
      <c r="U149" s="279"/>
      <c r="V149" s="279"/>
      <c r="W149" s="279"/>
    </row>
    <row r="150" spans="1:25">
      <c r="B150" s="410" t="s">
        <v>261</v>
      </c>
      <c r="C150" s="367" t="s">
        <v>249</v>
      </c>
      <c r="D150" s="24"/>
      <c r="E150" s="319"/>
      <c r="F150" s="319"/>
      <c r="G150" s="319"/>
      <c r="H150" s="319"/>
      <c r="I150" s="319"/>
      <c r="J150" s="319"/>
      <c r="K150" s="319"/>
      <c r="L150" s="411">
        <f t="shared" ref="L150:U150" si="59">L49</f>
        <v>448.95017300000001</v>
      </c>
      <c r="M150" s="411">
        <f t="shared" si="59"/>
        <v>448.95017300000001</v>
      </c>
      <c r="N150" s="411">
        <f t="shared" si="59"/>
        <v>448.95017300000001</v>
      </c>
      <c r="O150" s="411">
        <f t="shared" si="59"/>
        <v>448.95017300000001</v>
      </c>
      <c r="P150" s="411">
        <f t="shared" si="59"/>
        <v>448.95017300000001</v>
      </c>
      <c r="Q150" s="411">
        <f t="shared" si="59"/>
        <v>448.95017300000001</v>
      </c>
      <c r="R150" s="411">
        <f t="shared" si="59"/>
        <v>448.95017300000001</v>
      </c>
      <c r="S150" s="411">
        <f t="shared" si="59"/>
        <v>448.95017300000001</v>
      </c>
      <c r="T150" s="411">
        <f t="shared" si="59"/>
        <v>448.95017300000001</v>
      </c>
      <c r="U150" s="411">
        <f t="shared" si="59"/>
        <v>448.95017300000001</v>
      </c>
      <c r="V150" s="279"/>
      <c r="W150" s="319"/>
      <c r="X150" s="319"/>
      <c r="Y150" s="319"/>
    </row>
    <row r="151" spans="1:25">
      <c r="B151" s="410" t="s">
        <v>310</v>
      </c>
      <c r="C151" s="360" t="s">
        <v>245</v>
      </c>
      <c r="D151" s="24"/>
      <c r="E151" s="319"/>
      <c r="F151" s="319"/>
      <c r="G151" s="319"/>
      <c r="H151" s="319"/>
      <c r="I151" s="319"/>
      <c r="J151" s="319"/>
      <c r="K151" s="319"/>
      <c r="L151" s="412">
        <f>L150*L$28</f>
        <v>457.63152993646412</v>
      </c>
      <c r="M151" s="412">
        <f>M150*M$28</f>
        <v>469.52994971481218</v>
      </c>
      <c r="N151" s="412">
        <f>N150*N$28</f>
        <v>480.7986685079677</v>
      </c>
      <c r="O151" s="412">
        <f t="shared" ref="O151:U151" si="60">O150*O$28</f>
        <v>480.7986685079677</v>
      </c>
      <c r="P151" s="412">
        <f t="shared" si="60"/>
        <v>480.7986685079677</v>
      </c>
      <c r="Q151" s="412">
        <f t="shared" si="60"/>
        <v>480.7986685079677</v>
      </c>
      <c r="R151" s="412">
        <f t="shared" si="60"/>
        <v>480.7986685079677</v>
      </c>
      <c r="S151" s="412">
        <f t="shared" si="60"/>
        <v>480.7986685079677</v>
      </c>
      <c r="T151" s="412">
        <f t="shared" si="60"/>
        <v>480.7986685079677</v>
      </c>
      <c r="U151" s="412">
        <f t="shared" si="60"/>
        <v>480.7986685079677</v>
      </c>
      <c r="V151" s="279"/>
      <c r="W151" s="319"/>
      <c r="X151" s="319"/>
      <c r="Y151" s="319"/>
    </row>
    <row r="152" spans="1:25">
      <c r="B152" s="413"/>
      <c r="C152" s="360"/>
      <c r="D152" s="24"/>
      <c r="E152" s="319"/>
      <c r="F152" s="319"/>
      <c r="G152" s="319"/>
      <c r="H152" s="319"/>
      <c r="I152" s="319"/>
      <c r="J152" s="319"/>
      <c r="K152" s="319"/>
      <c r="L152" s="412"/>
      <c r="M152" s="412"/>
      <c r="N152" s="412"/>
      <c r="O152" s="412"/>
      <c r="P152" s="412"/>
      <c r="Q152" s="412"/>
      <c r="R152" s="412"/>
      <c r="S152" s="412"/>
      <c r="T152" s="412"/>
      <c r="U152" s="412"/>
      <c r="V152" s="279"/>
      <c r="W152" s="319"/>
      <c r="X152" s="319"/>
      <c r="Y152" s="319"/>
    </row>
    <row r="153" spans="1:25">
      <c r="B153" s="410" t="s">
        <v>262</v>
      </c>
      <c r="C153" s="360" t="str">
        <f>C43</f>
        <v>A$m nom</v>
      </c>
      <c r="D153" s="24" t="s">
        <v>263</v>
      </c>
      <c r="E153" s="319"/>
      <c r="F153" s="319"/>
      <c r="G153" s="319"/>
      <c r="H153" s="319"/>
      <c r="I153" s="319"/>
      <c r="J153" s="319"/>
      <c r="K153" s="319"/>
      <c r="L153" s="411">
        <f t="shared" ref="L153:U153" si="61">L41</f>
        <v>457.63152993646412</v>
      </c>
      <c r="M153" s="411">
        <f t="shared" si="61"/>
        <v>469.52994971481218</v>
      </c>
      <c r="N153" s="411">
        <f t="shared" si="61"/>
        <v>480.7986685079677</v>
      </c>
      <c r="O153" s="411">
        <f t="shared" si="61"/>
        <v>480.7986685079677</v>
      </c>
      <c r="P153" s="411">
        <f t="shared" si="61"/>
        <v>480.7986685079677</v>
      </c>
      <c r="Q153" s="411">
        <f t="shared" si="61"/>
        <v>480.79866850796776</v>
      </c>
      <c r="R153" s="411">
        <f t="shared" si="61"/>
        <v>480.79866850796776</v>
      </c>
      <c r="S153" s="411">
        <f t="shared" si="61"/>
        <v>480.79866850796776</v>
      </c>
      <c r="T153" s="411">
        <f t="shared" si="61"/>
        <v>480.79866850796782</v>
      </c>
      <c r="U153" s="411">
        <f t="shared" si="61"/>
        <v>480.79866850796782</v>
      </c>
      <c r="V153" s="279"/>
      <c r="W153" s="319"/>
      <c r="X153" s="319"/>
      <c r="Y153" s="319"/>
    </row>
    <row r="154" spans="1:25">
      <c r="B154" s="410" t="s">
        <v>264</v>
      </c>
      <c r="C154" s="360" t="str">
        <f>C116</f>
        <v>A$m nom</v>
      </c>
      <c r="D154" s="24" t="s">
        <v>265</v>
      </c>
      <c r="E154" s="319"/>
      <c r="F154" s="319"/>
      <c r="G154" s="319"/>
      <c r="H154" s="319"/>
      <c r="I154" s="319"/>
      <c r="J154" s="319"/>
      <c r="K154" s="319"/>
      <c r="L154" s="411">
        <f t="shared" ref="L154:U154" si="62">L116</f>
        <v>457.63152993646412</v>
      </c>
      <c r="M154" s="411">
        <f t="shared" si="62"/>
        <v>469.52994971481218</v>
      </c>
      <c r="N154" s="411">
        <f t="shared" si="62"/>
        <v>480.79866850796765</v>
      </c>
      <c r="O154" s="411">
        <f t="shared" si="62"/>
        <v>480.79866850796765</v>
      </c>
      <c r="P154" s="411">
        <f t="shared" si="62"/>
        <v>480.79866850796759</v>
      </c>
      <c r="Q154" s="411">
        <f t="shared" si="62"/>
        <v>480.79866850796765</v>
      </c>
      <c r="R154" s="411">
        <f t="shared" si="62"/>
        <v>480.79866850796765</v>
      </c>
      <c r="S154" s="411">
        <f t="shared" si="62"/>
        <v>480.79866850796765</v>
      </c>
      <c r="T154" s="411">
        <f t="shared" si="62"/>
        <v>480.79866850796765</v>
      </c>
      <c r="U154" s="411">
        <f t="shared" si="62"/>
        <v>480.7986685079677</v>
      </c>
      <c r="V154" s="279"/>
      <c r="W154" s="319"/>
      <c r="X154" s="319"/>
      <c r="Y154" s="319"/>
    </row>
    <row r="155" spans="1:25">
      <c r="B155" s="410"/>
      <c r="C155" s="360"/>
      <c r="D155" s="24"/>
      <c r="E155" s="319"/>
      <c r="F155" s="319"/>
      <c r="G155" s="319"/>
      <c r="H155" s="319"/>
      <c r="I155" s="319"/>
      <c r="J155" s="319"/>
      <c r="K155" s="319"/>
      <c r="L155" s="411"/>
      <c r="M155" s="411"/>
      <c r="N155" s="411"/>
      <c r="O155" s="411"/>
      <c r="P155" s="411"/>
      <c r="Q155" s="411"/>
      <c r="R155" s="411"/>
      <c r="S155" s="411"/>
      <c r="T155" s="411"/>
      <c r="U155" s="411"/>
      <c r="V155" s="279"/>
      <c r="W155" s="319"/>
      <c r="X155" s="319"/>
      <c r="Y155" s="319"/>
    </row>
    <row r="156" spans="1:25">
      <c r="B156" s="524" t="str">
        <f>"Variance on "&amp;B148</f>
        <v>Variance on Closing Balance - Initial Capital Assets</v>
      </c>
      <c r="C156" s="360" t="s">
        <v>245</v>
      </c>
      <c r="D156" s="406" t="s">
        <v>309</v>
      </c>
      <c r="E156" s="406"/>
      <c r="F156" s="406"/>
      <c r="G156" s="406"/>
      <c r="H156" s="522">
        <f>SUM(K156:U156)</f>
        <v>0</v>
      </c>
      <c r="I156" s="406"/>
      <c r="J156" s="406"/>
      <c r="K156" s="406"/>
      <c r="L156" s="525">
        <f t="shared" ref="L156:U156" si="63">L153-L151</f>
        <v>0</v>
      </c>
      <c r="M156" s="525">
        <f t="shared" si="63"/>
        <v>0</v>
      </c>
      <c r="N156" s="525">
        <f t="shared" si="63"/>
        <v>0</v>
      </c>
      <c r="O156" s="525">
        <f t="shared" si="63"/>
        <v>0</v>
      </c>
      <c r="P156" s="525">
        <f t="shared" si="63"/>
        <v>0</v>
      </c>
      <c r="Q156" s="525">
        <f t="shared" si="63"/>
        <v>0</v>
      </c>
      <c r="R156" s="525">
        <f t="shared" si="63"/>
        <v>0</v>
      </c>
      <c r="S156" s="525">
        <f t="shared" si="63"/>
        <v>0</v>
      </c>
      <c r="T156" s="525">
        <f t="shared" si="63"/>
        <v>0</v>
      </c>
      <c r="U156" s="525">
        <f t="shared" si="63"/>
        <v>0</v>
      </c>
      <c r="W156" s="319"/>
      <c r="X156" s="319"/>
      <c r="Y156" s="319"/>
    </row>
    <row r="157" spans="1:25">
      <c r="B157" s="524" t="str">
        <f>B156</f>
        <v>Variance on Closing Balance - Initial Capital Assets</v>
      </c>
      <c r="C157" s="360" t="s">
        <v>245</v>
      </c>
      <c r="D157" s="406" t="s">
        <v>266</v>
      </c>
      <c r="E157" s="406"/>
      <c r="F157" s="406"/>
      <c r="G157" s="406"/>
      <c r="H157" s="522">
        <f>SUM(K157:U157)</f>
        <v>0</v>
      </c>
      <c r="I157" s="406"/>
      <c r="J157" s="406"/>
      <c r="K157" s="406"/>
      <c r="L157" s="525">
        <f t="shared" ref="L157:U157" si="64">L154-L153</f>
        <v>0</v>
      </c>
      <c r="M157" s="525">
        <f t="shared" si="64"/>
        <v>0</v>
      </c>
      <c r="N157" s="525">
        <f t="shared" si="64"/>
        <v>0</v>
      </c>
      <c r="O157" s="525">
        <f t="shared" si="64"/>
        <v>0</v>
      </c>
      <c r="P157" s="525">
        <f t="shared" si="64"/>
        <v>0</v>
      </c>
      <c r="Q157" s="525">
        <f t="shared" si="64"/>
        <v>0</v>
      </c>
      <c r="R157" s="525">
        <f t="shared" si="64"/>
        <v>0</v>
      </c>
      <c r="S157" s="525">
        <f t="shared" si="64"/>
        <v>0</v>
      </c>
      <c r="T157" s="525">
        <f t="shared" si="64"/>
        <v>0</v>
      </c>
      <c r="U157" s="525">
        <f t="shared" si="64"/>
        <v>0</v>
      </c>
      <c r="W157" s="319"/>
      <c r="X157" s="319"/>
      <c r="Y157" s="319"/>
    </row>
    <row r="158" spans="1:25">
      <c r="B158" s="319"/>
      <c r="C158" s="318"/>
      <c r="D158" s="319"/>
      <c r="E158" s="319"/>
      <c r="F158" s="319"/>
      <c r="G158" s="319"/>
      <c r="H158" s="319"/>
      <c r="I158" s="319"/>
      <c r="J158" s="319"/>
      <c r="K158" s="319"/>
      <c r="L158" s="398"/>
      <c r="M158" s="398"/>
      <c r="N158" s="398"/>
      <c r="O158" s="398"/>
      <c r="P158" s="398"/>
      <c r="Q158" s="398"/>
      <c r="R158" s="398"/>
      <c r="S158" s="398"/>
      <c r="T158" s="398"/>
      <c r="U158" s="398"/>
    </row>
    <row r="159" spans="1:25">
      <c r="B159" s="9" t="s">
        <v>267</v>
      </c>
      <c r="C159" s="318"/>
      <c r="D159" s="319"/>
      <c r="E159" s="319"/>
      <c r="F159" s="319"/>
      <c r="G159" s="319"/>
      <c r="H159" s="319"/>
      <c r="I159" s="319"/>
      <c r="J159" s="319"/>
      <c r="K159" s="319"/>
      <c r="L159" s="398"/>
      <c r="M159" s="398"/>
      <c r="N159" s="398"/>
      <c r="O159" s="398"/>
      <c r="P159" s="398"/>
      <c r="Q159" s="398"/>
      <c r="R159" s="398"/>
      <c r="S159" s="398"/>
      <c r="T159" s="398"/>
      <c r="U159" s="398"/>
    </row>
    <row r="160" spans="1:25">
      <c r="B160" s="9"/>
      <c r="C160" s="318"/>
      <c r="D160" s="319"/>
      <c r="E160" s="319"/>
      <c r="F160" s="319"/>
      <c r="G160" s="319"/>
      <c r="H160" s="319"/>
      <c r="I160" s="319"/>
      <c r="J160" s="319"/>
      <c r="K160" s="319"/>
      <c r="L160" s="398"/>
      <c r="M160" s="398"/>
      <c r="N160" s="398"/>
      <c r="O160" s="398"/>
      <c r="P160" s="398"/>
      <c r="Q160" s="398"/>
      <c r="R160" s="398"/>
      <c r="S160" s="398"/>
      <c r="T160" s="398"/>
      <c r="U160" s="398"/>
    </row>
    <row r="161" spans="2:25">
      <c r="B161" s="526" t="str">
        <f>B81</f>
        <v>(-) Straight-line Depreciation on Opening Balance</v>
      </c>
      <c r="C161" s="367" t="s">
        <v>249</v>
      </c>
      <c r="D161" s="24"/>
      <c r="E161" s="319"/>
      <c r="F161" s="319"/>
      <c r="G161" s="319"/>
      <c r="H161" s="319"/>
      <c r="I161" s="319"/>
      <c r="J161" s="319"/>
      <c r="K161" s="319"/>
      <c r="L161" s="398">
        <f t="shared" ref="L161:U161" si="65">L81</f>
        <v>-8.9790034599999995</v>
      </c>
      <c r="M161" s="398">
        <f t="shared" si="65"/>
        <v>-8.9790034599999995</v>
      </c>
      <c r="N161" s="398">
        <f t="shared" si="65"/>
        <v>-8.9790034599999995</v>
      </c>
      <c r="O161" s="398">
        <f t="shared" si="65"/>
        <v>-8.9790034599999995</v>
      </c>
      <c r="P161" s="398">
        <f t="shared" si="65"/>
        <v>-8.9790034599999995</v>
      </c>
      <c r="Q161" s="398">
        <f t="shared" si="65"/>
        <v>-8.9790034599999995</v>
      </c>
      <c r="R161" s="398">
        <f t="shared" si="65"/>
        <v>-8.9790034599999995</v>
      </c>
      <c r="S161" s="398">
        <f t="shared" si="65"/>
        <v>-8.9790034599999995</v>
      </c>
      <c r="T161" s="398">
        <f t="shared" si="65"/>
        <v>-8.9790034599999995</v>
      </c>
      <c r="U161" s="398">
        <f t="shared" si="65"/>
        <v>-8.9790034599999995</v>
      </c>
    </row>
    <row r="162" spans="2:25">
      <c r="B162" s="414" t="s">
        <v>268</v>
      </c>
      <c r="C162" s="360" t="s">
        <v>245</v>
      </c>
      <c r="D162" s="24"/>
      <c r="E162" s="319"/>
      <c r="F162" s="319"/>
      <c r="G162" s="319"/>
      <c r="H162" s="319"/>
      <c r="I162" s="319"/>
      <c r="J162" s="319"/>
      <c r="K162" s="319"/>
      <c r="L162" s="398">
        <f>IF(L$31&gt;=1,L161*L$28,L161)</f>
        <v>-9.1526305987292815</v>
      </c>
      <c r="M162" s="398">
        <f>IF(M$31&gt;=1,M161*M$28,M161)</f>
        <v>-9.3905989942962425</v>
      </c>
      <c r="N162" s="398">
        <f t="shared" ref="N162:U162" si="66">IF(N$31&gt;=1,N161*N$28,N161)</f>
        <v>-9.6159733701593542</v>
      </c>
      <c r="O162" s="398">
        <f t="shared" si="66"/>
        <v>-9.6159733701593542</v>
      </c>
      <c r="P162" s="398">
        <f t="shared" si="66"/>
        <v>-9.6159733701593542</v>
      </c>
      <c r="Q162" s="398">
        <f t="shared" si="66"/>
        <v>-9.6159733701593542</v>
      </c>
      <c r="R162" s="398">
        <f t="shared" si="66"/>
        <v>-9.6159733701593542</v>
      </c>
      <c r="S162" s="398">
        <f t="shared" si="66"/>
        <v>-9.6159733701593542</v>
      </c>
      <c r="T162" s="398">
        <f t="shared" si="66"/>
        <v>-9.6159733701593542</v>
      </c>
      <c r="U162" s="398">
        <f t="shared" si="66"/>
        <v>-9.6159733701593542</v>
      </c>
      <c r="W162" s="319"/>
      <c r="X162" s="319"/>
      <c r="Y162" s="319"/>
    </row>
    <row r="163" spans="2:25">
      <c r="C163" s="318"/>
      <c r="D163" s="319"/>
      <c r="E163" s="319"/>
      <c r="F163" s="319"/>
      <c r="G163" s="319"/>
      <c r="H163" s="319"/>
      <c r="I163" s="319"/>
      <c r="J163" s="319"/>
      <c r="K163" s="319"/>
      <c r="L163" s="381"/>
      <c r="M163" s="381"/>
      <c r="N163" s="381"/>
      <c r="O163" s="381"/>
      <c r="P163" s="381"/>
      <c r="Q163" s="381"/>
      <c r="R163" s="381"/>
      <c r="S163" s="381"/>
      <c r="T163" s="381"/>
      <c r="U163" s="381"/>
    </row>
    <row r="164" spans="2:25">
      <c r="B164" s="415" t="s">
        <v>269</v>
      </c>
      <c r="C164" s="360" t="s">
        <v>245</v>
      </c>
      <c r="D164" s="24" t="s">
        <v>270</v>
      </c>
      <c r="E164" s="319"/>
      <c r="F164" s="319"/>
      <c r="G164" s="319"/>
      <c r="H164" s="319"/>
      <c r="I164" s="319"/>
      <c r="J164" s="319"/>
      <c r="K164" s="319"/>
      <c r="L164" s="398">
        <f>IF(L$31&gt;=1,-(L49+SUM($K81:K81))*L$28/L$31,-(L49+SUM($K81:K81)))</f>
        <v>-9.1526305987292815</v>
      </c>
      <c r="M164" s="398">
        <f>IF(M$31&gt;=1,-(M49+SUM($K81:L81))*M$28/M$31,-(M49+SUM($K81:L81)))</f>
        <v>-9.3905989942962442</v>
      </c>
      <c r="N164" s="398">
        <f>IF(N$31&gt;=1,-(N49+SUM($K81:M81))*N$28/N$31,-(N49+SUM($K81:M81)))</f>
        <v>-9.6159733701593542</v>
      </c>
      <c r="O164" s="398">
        <f>IF(O$31&gt;=1,-(O49+SUM($K81:N81))*O$28/O$31,-(O49+SUM($K81:N81)))</f>
        <v>-9.6159733701593559</v>
      </c>
      <c r="P164" s="398">
        <f>IF(P$31&gt;=1,-(P49+SUM($K81:O81))*P$28/P$31,-(P49+SUM($K81:O81)))</f>
        <v>-9.6159733701593542</v>
      </c>
      <c r="Q164" s="398">
        <f>IF(Q$31&gt;=1,-(Q49+SUM($K81:P81))*Q$28/Q$31,-(Q49+SUM($K81:P81)))</f>
        <v>-9.6159733701593542</v>
      </c>
      <c r="R164" s="398">
        <f>IF(R$31&gt;=1,-(R49+SUM($K81:Q81))*R$28/R$31,-(R49+SUM($K81:Q81)))</f>
        <v>-9.6159733701593542</v>
      </c>
      <c r="S164" s="398">
        <f>IF(S$31&gt;=1,-(S49+SUM($K81:R81))*S$28/S$31,-(S49+SUM($K81:R81)))</f>
        <v>-9.6159733701593542</v>
      </c>
      <c r="T164" s="398">
        <f>IF(T$31&gt;=1,-(T49+SUM($K81:S81))*T$28/T$31,-(T49+SUM($K81:S81)))</f>
        <v>-9.6159733701593542</v>
      </c>
      <c r="U164" s="398">
        <f>IF(U$31&gt;=1,-(U49+SUM($K81:T81))*U$28/U$31,-(U49+SUM($K81:T81)))</f>
        <v>-9.6159733701593542</v>
      </c>
    </row>
    <row r="165" spans="2:25">
      <c r="B165" s="524" t="str">
        <f>"Variance on "&amp;B159</f>
        <v>Variance on SL depreciation excl. indexation on indexation</v>
      </c>
      <c r="C165" s="360" t="s">
        <v>245</v>
      </c>
      <c r="D165" s="406"/>
      <c r="E165" s="406"/>
      <c r="F165" s="406"/>
      <c r="G165" s="406"/>
      <c r="H165" s="522">
        <f>SUM(K165:U165)</f>
        <v>0</v>
      </c>
      <c r="I165" s="406"/>
      <c r="J165" s="406"/>
      <c r="K165" s="416"/>
      <c r="L165" s="523">
        <f>L164-L162</f>
        <v>0</v>
      </c>
      <c r="M165" s="523">
        <f>M164-M162</f>
        <v>0</v>
      </c>
      <c r="N165" s="523">
        <f>N164-N162</f>
        <v>0</v>
      </c>
      <c r="O165" s="523">
        <f t="shared" ref="O165:U165" si="67">O164-O162</f>
        <v>0</v>
      </c>
      <c r="P165" s="523">
        <f t="shared" si="67"/>
        <v>0</v>
      </c>
      <c r="Q165" s="523">
        <f t="shared" si="67"/>
        <v>0</v>
      </c>
      <c r="R165" s="523">
        <f t="shared" si="67"/>
        <v>0</v>
      </c>
      <c r="S165" s="523">
        <f t="shared" si="67"/>
        <v>0</v>
      </c>
      <c r="T165" s="523">
        <f t="shared" si="67"/>
        <v>0</v>
      </c>
      <c r="U165" s="523">
        <f t="shared" si="67"/>
        <v>0</v>
      </c>
      <c r="V165" s="279"/>
      <c r="W165" s="319"/>
      <c r="X165" s="319"/>
      <c r="Y165" s="319"/>
    </row>
    <row r="166" spans="2:25">
      <c r="B166" s="319"/>
      <c r="C166" s="318"/>
      <c r="D166" s="319"/>
      <c r="E166" s="319"/>
      <c r="F166" s="319"/>
      <c r="G166" s="319"/>
      <c r="L166" s="279"/>
      <c r="M166" s="279"/>
      <c r="N166" s="319"/>
      <c r="O166" s="319"/>
      <c r="P166" s="319"/>
      <c r="Q166" s="319"/>
      <c r="R166" s="319"/>
      <c r="S166" s="319"/>
      <c r="T166" s="319"/>
      <c r="U166" s="319"/>
      <c r="V166" s="279"/>
      <c r="W166" s="319"/>
      <c r="X166" s="319"/>
      <c r="Y166" s="319"/>
    </row>
    <row r="167" spans="2:25">
      <c r="B167" s="9" t="s">
        <v>271</v>
      </c>
      <c r="C167" s="318"/>
      <c r="D167" s="319"/>
      <c r="E167" s="319"/>
      <c r="F167" s="319"/>
      <c r="G167" s="319"/>
      <c r="H167" s="319"/>
      <c r="I167" s="319"/>
      <c r="J167" s="319"/>
      <c r="K167" s="319"/>
      <c r="L167" s="279"/>
      <c r="M167" s="319"/>
      <c r="N167" s="319"/>
      <c r="O167" s="319"/>
      <c r="P167" s="319"/>
      <c r="Q167" s="319"/>
      <c r="R167" s="319"/>
      <c r="S167" s="319"/>
      <c r="T167" s="319"/>
      <c r="U167" s="319"/>
      <c r="V167" s="279"/>
      <c r="W167" s="319"/>
      <c r="X167" s="319"/>
      <c r="Y167" s="319"/>
    </row>
    <row r="168" spans="2:25">
      <c r="B168" s="9"/>
      <c r="C168" s="318"/>
      <c r="D168" s="319"/>
      <c r="E168" s="319"/>
      <c r="F168" s="319"/>
      <c r="G168" s="319"/>
      <c r="H168" s="319"/>
      <c r="I168" s="319"/>
      <c r="J168" s="319"/>
      <c r="K168" s="319"/>
      <c r="L168" s="279"/>
      <c r="M168" s="279"/>
      <c r="N168" s="319"/>
      <c r="O168" s="319"/>
      <c r="P168" s="319"/>
      <c r="Q168" s="319"/>
      <c r="R168" s="319"/>
      <c r="S168" s="319"/>
      <c r="T168" s="319"/>
      <c r="U168" s="319"/>
      <c r="V168" s="279"/>
      <c r="W168" s="319"/>
      <c r="X168" s="319"/>
      <c r="Y168" s="319"/>
    </row>
    <row r="169" spans="2:25">
      <c r="B169" s="335" t="str">
        <f>B81</f>
        <v>(-) Straight-line Depreciation on Opening Balance</v>
      </c>
      <c r="C169" s="367" t="s">
        <v>249</v>
      </c>
      <c r="D169" s="319"/>
      <c r="E169" s="319"/>
      <c r="F169" s="319"/>
      <c r="G169" s="319"/>
      <c r="H169" s="319"/>
      <c r="I169" s="319"/>
      <c r="J169" s="319"/>
      <c r="K169" s="319"/>
      <c r="L169" s="398">
        <f t="shared" ref="L169:U169" si="68">L81</f>
        <v>-8.9790034599999995</v>
      </c>
      <c r="M169" s="398">
        <f t="shared" si="68"/>
        <v>-8.9790034599999995</v>
      </c>
      <c r="N169" s="398">
        <f t="shared" si="68"/>
        <v>-8.9790034599999995</v>
      </c>
      <c r="O169" s="398">
        <f t="shared" si="68"/>
        <v>-8.9790034599999995</v>
      </c>
      <c r="P169" s="398">
        <f t="shared" si="68"/>
        <v>-8.9790034599999995</v>
      </c>
      <c r="Q169" s="398">
        <f t="shared" si="68"/>
        <v>-8.9790034599999995</v>
      </c>
      <c r="R169" s="398">
        <f t="shared" si="68"/>
        <v>-8.9790034599999995</v>
      </c>
      <c r="S169" s="398">
        <f t="shared" si="68"/>
        <v>-8.9790034599999995</v>
      </c>
      <c r="T169" s="398">
        <f t="shared" si="68"/>
        <v>-8.9790034599999995</v>
      </c>
      <c r="U169" s="398">
        <f t="shared" si="68"/>
        <v>-8.9790034599999995</v>
      </c>
      <c r="W169" s="319"/>
      <c r="X169" s="319"/>
      <c r="Y169" s="319"/>
    </row>
    <row r="170" spans="2:25">
      <c r="B170" s="335" t="str">
        <f>B83</f>
        <v>(-) Straight-line Depreciation on (+) Indexation Allowance</v>
      </c>
      <c r="C170" s="360" t="s">
        <v>83</v>
      </c>
      <c r="D170" s="319"/>
      <c r="E170" s="319"/>
      <c r="F170" s="319"/>
      <c r="G170" s="319"/>
      <c r="H170" s="319"/>
      <c r="I170" s="319"/>
      <c r="J170" s="319"/>
      <c r="K170" s="319"/>
      <c r="L170" s="527">
        <f t="shared" ref="L170:U170" si="69">SUM(L84:L94)</f>
        <v>-0.17362713872928182</v>
      </c>
      <c r="M170" s="527">
        <f t="shared" si="69"/>
        <v>-0.41184559787213915</v>
      </c>
      <c r="N170" s="527">
        <f t="shared" si="69"/>
        <v>-0.6363206843721394</v>
      </c>
      <c r="O170" s="527">
        <f t="shared" si="69"/>
        <v>-0.6363206843721394</v>
      </c>
      <c r="P170" s="527">
        <f t="shared" si="69"/>
        <v>-0.6363206843721394</v>
      </c>
      <c r="Q170" s="527">
        <f t="shared" si="69"/>
        <v>-0.6363206843721394</v>
      </c>
      <c r="R170" s="527">
        <f t="shared" si="69"/>
        <v>-0.6363206843721394</v>
      </c>
      <c r="S170" s="527">
        <f t="shared" si="69"/>
        <v>-0.6363206843721394</v>
      </c>
      <c r="T170" s="527">
        <f t="shared" si="69"/>
        <v>-0.6363206843721394</v>
      </c>
      <c r="U170" s="527">
        <f t="shared" si="69"/>
        <v>-0.6363206843721394</v>
      </c>
      <c r="V170" s="279"/>
      <c r="W170" s="319"/>
      <c r="X170" s="319"/>
      <c r="Y170" s="319"/>
    </row>
    <row r="171" spans="2:25">
      <c r="B171" s="335" t="str">
        <f>B97</f>
        <v>(-) Straight-line Depreciation on Indexation on indexation</v>
      </c>
      <c r="C171" s="360" t="s">
        <v>83</v>
      </c>
      <c r="D171" s="319"/>
      <c r="E171" s="319"/>
      <c r="F171" s="319"/>
      <c r="G171" s="319"/>
      <c r="H171" s="319"/>
      <c r="I171" s="319"/>
      <c r="J171" s="319"/>
      <c r="K171" s="319"/>
      <c r="L171" s="527">
        <f t="shared" ref="L171:U171" si="70">SUM(L98:L108)</f>
        <v>0</v>
      </c>
      <c r="M171" s="527">
        <f t="shared" si="70"/>
        <v>-4.6064342928176846E-3</v>
      </c>
      <c r="N171" s="527">
        <f t="shared" si="70"/>
        <v>-1.4896322650223778E-2</v>
      </c>
      <c r="O171" s="527">
        <f t="shared" si="70"/>
        <v>-1.4896322650223778E-2</v>
      </c>
      <c r="P171" s="527">
        <f t="shared" si="70"/>
        <v>-1.4896322650223776E-2</v>
      </c>
      <c r="Q171" s="527">
        <f t="shared" si="70"/>
        <v>-1.4896322650223778E-2</v>
      </c>
      <c r="R171" s="527">
        <f t="shared" si="70"/>
        <v>-1.4896322650223778E-2</v>
      </c>
      <c r="S171" s="527">
        <f t="shared" si="70"/>
        <v>-1.4896322650223776E-2</v>
      </c>
      <c r="T171" s="527">
        <f t="shared" si="70"/>
        <v>-1.4896322650223778E-2</v>
      </c>
      <c r="U171" s="527">
        <f t="shared" si="70"/>
        <v>-1.4896322650223778E-2</v>
      </c>
      <c r="V171" s="279"/>
      <c r="W171" s="319"/>
      <c r="X171" s="319"/>
      <c r="Y171" s="319"/>
    </row>
    <row r="172" spans="2:25">
      <c r="B172" s="387" t="str">
        <f>B174</f>
        <v>(-) Straight-line Depreciation</v>
      </c>
      <c r="C172" s="370" t="str">
        <f>C174</f>
        <v>A$m nom</v>
      </c>
      <c r="D172" s="417" t="s">
        <v>272</v>
      </c>
      <c r="E172" s="417"/>
      <c r="F172" s="387"/>
      <c r="G172" s="387"/>
      <c r="H172" s="387"/>
      <c r="I172" s="387"/>
      <c r="J172" s="387"/>
      <c r="K172" s="387"/>
      <c r="L172" s="519">
        <f t="shared" ref="L172:U172" si="71">SUM(L169:L171)</f>
        <v>-9.1526305987292815</v>
      </c>
      <c r="M172" s="519">
        <f t="shared" si="71"/>
        <v>-9.395455492164956</v>
      </c>
      <c r="N172" s="519">
        <f t="shared" si="71"/>
        <v>-9.6302204670223617</v>
      </c>
      <c r="O172" s="519">
        <f t="shared" si="71"/>
        <v>-9.6302204670223617</v>
      </c>
      <c r="P172" s="519">
        <f t="shared" si="71"/>
        <v>-9.6302204670223617</v>
      </c>
      <c r="Q172" s="519">
        <f t="shared" si="71"/>
        <v>-9.6302204670223617</v>
      </c>
      <c r="R172" s="519">
        <f t="shared" si="71"/>
        <v>-9.6302204670223617</v>
      </c>
      <c r="S172" s="519">
        <f t="shared" si="71"/>
        <v>-9.6302204670223617</v>
      </c>
      <c r="T172" s="519">
        <f t="shared" si="71"/>
        <v>-9.6302204670223617</v>
      </c>
      <c r="U172" s="519">
        <f t="shared" si="71"/>
        <v>-9.6302204670223617</v>
      </c>
      <c r="V172" s="279"/>
      <c r="W172" s="319"/>
      <c r="X172" s="319"/>
      <c r="Y172" s="319"/>
    </row>
    <row r="173" spans="2:25">
      <c r="B173" s="319"/>
      <c r="C173" s="360"/>
      <c r="D173" s="24"/>
      <c r="E173" s="24"/>
      <c r="F173" s="319"/>
      <c r="G173" s="319"/>
      <c r="H173" s="319"/>
      <c r="I173" s="319"/>
      <c r="J173" s="319"/>
      <c r="K173" s="319"/>
      <c r="L173" s="392"/>
      <c r="M173" s="392"/>
      <c r="N173" s="392"/>
      <c r="O173" s="319"/>
      <c r="P173" s="319"/>
      <c r="Q173" s="319"/>
      <c r="R173" s="319"/>
      <c r="S173" s="319"/>
      <c r="T173" s="319"/>
      <c r="U173" s="319"/>
      <c r="V173" s="279"/>
      <c r="W173" s="319"/>
      <c r="X173" s="319"/>
      <c r="Y173" s="319"/>
    </row>
    <row r="174" spans="2:25">
      <c r="B174" s="319" t="str">
        <f>B38</f>
        <v>(-) Straight-line Depreciation</v>
      </c>
      <c r="C174" s="360" t="str">
        <f>C38</f>
        <v>A$m nom</v>
      </c>
      <c r="D174" s="24" t="s">
        <v>311</v>
      </c>
      <c r="E174" s="24"/>
      <c r="F174" s="319"/>
      <c r="G174" s="319"/>
      <c r="H174" s="319"/>
      <c r="I174" s="319"/>
      <c r="J174" s="319"/>
      <c r="K174" s="319"/>
      <c r="L174" s="392">
        <f t="shared" ref="L174:U174" si="72">L38</f>
        <v>-9.1526305987292815</v>
      </c>
      <c r="M174" s="392">
        <f t="shared" si="72"/>
        <v>-9.3954554921649578</v>
      </c>
      <c r="N174" s="392">
        <f t="shared" si="72"/>
        <v>-9.6302204670223635</v>
      </c>
      <c r="O174" s="392">
        <f t="shared" si="72"/>
        <v>-9.6302204670223635</v>
      </c>
      <c r="P174" s="392">
        <f t="shared" si="72"/>
        <v>-9.6302204670223652</v>
      </c>
      <c r="Q174" s="392">
        <f t="shared" si="72"/>
        <v>-9.6302204670223652</v>
      </c>
      <c r="R174" s="392">
        <f t="shared" si="72"/>
        <v>-9.6302204670223652</v>
      </c>
      <c r="S174" s="392">
        <f t="shared" si="72"/>
        <v>-9.6302204670223652</v>
      </c>
      <c r="T174" s="392">
        <f t="shared" si="72"/>
        <v>-9.6302204670223652</v>
      </c>
      <c r="U174" s="392">
        <f t="shared" si="72"/>
        <v>-9.6302204670223652</v>
      </c>
      <c r="V174" s="279"/>
      <c r="W174" s="319"/>
      <c r="X174" s="319"/>
      <c r="Y174" s="319"/>
    </row>
    <row r="175" spans="2:25">
      <c r="B175" s="524" t="str">
        <f>"Variance on "&amp;B167</f>
        <v>Variance on SL depreciation incl. indexation on indexation</v>
      </c>
      <c r="C175" s="382"/>
      <c r="D175" s="406"/>
      <c r="E175" s="406"/>
      <c r="F175" s="406"/>
      <c r="G175" s="406"/>
      <c r="H175" s="406"/>
      <c r="I175" s="406"/>
      <c r="J175" s="406"/>
      <c r="K175" s="406"/>
      <c r="L175" s="523">
        <f t="shared" ref="L175:U175" si="73">L174-L172</f>
        <v>0</v>
      </c>
      <c r="M175" s="523">
        <f t="shared" si="73"/>
        <v>0</v>
      </c>
      <c r="N175" s="523">
        <f t="shared" si="73"/>
        <v>0</v>
      </c>
      <c r="O175" s="523">
        <f t="shared" si="73"/>
        <v>0</v>
      </c>
      <c r="P175" s="523">
        <f t="shared" si="73"/>
        <v>0</v>
      </c>
      <c r="Q175" s="523">
        <f t="shared" si="73"/>
        <v>0</v>
      </c>
      <c r="R175" s="523">
        <f t="shared" si="73"/>
        <v>0</v>
      </c>
      <c r="S175" s="523">
        <f t="shared" si="73"/>
        <v>0</v>
      </c>
      <c r="T175" s="523">
        <f t="shared" si="73"/>
        <v>0</v>
      </c>
      <c r="U175" s="523">
        <f t="shared" si="73"/>
        <v>0</v>
      </c>
      <c r="V175" s="279"/>
      <c r="W175" s="319"/>
      <c r="X175" s="319"/>
      <c r="Y175" s="319"/>
    </row>
    <row r="176" spans="2:25">
      <c r="B176" s="524" t="str">
        <f>"Check: "&amp;B167&amp;" reconciled between two methods"</f>
        <v>Check: SL depreciation incl. indexation on indexation reconciled between two methods</v>
      </c>
      <c r="C176" s="528">
        <f>1/Million/Million</f>
        <v>9.9999999999999998E-13</v>
      </c>
      <c r="D176" s="406" t="s">
        <v>273</v>
      </c>
      <c r="E176" s="406"/>
      <c r="F176" s="406"/>
      <c r="G176" s="406"/>
      <c r="H176" s="522">
        <f>SUM(K176:U176)</f>
        <v>0</v>
      </c>
      <c r="I176" s="406"/>
      <c r="J176" s="406"/>
      <c r="K176" s="406"/>
      <c r="L176" s="523">
        <f t="shared" ref="L176:U176" si="74">--(ABS(L175)&gt;$C176)</f>
        <v>0</v>
      </c>
      <c r="M176" s="523">
        <f t="shared" si="74"/>
        <v>0</v>
      </c>
      <c r="N176" s="523">
        <f t="shared" si="74"/>
        <v>0</v>
      </c>
      <c r="O176" s="523">
        <f t="shared" si="74"/>
        <v>0</v>
      </c>
      <c r="P176" s="523">
        <f t="shared" si="74"/>
        <v>0</v>
      </c>
      <c r="Q176" s="523">
        <f t="shared" si="74"/>
        <v>0</v>
      </c>
      <c r="R176" s="523">
        <f t="shared" si="74"/>
        <v>0</v>
      </c>
      <c r="S176" s="523">
        <f t="shared" si="74"/>
        <v>0</v>
      </c>
      <c r="T176" s="523">
        <f t="shared" si="74"/>
        <v>0</v>
      </c>
      <c r="U176" s="523">
        <f t="shared" si="74"/>
        <v>0</v>
      </c>
      <c r="V176" s="279"/>
      <c r="W176" s="319"/>
      <c r="X176" s="319"/>
      <c r="Y176" s="319"/>
    </row>
    <row r="177" spans="1:25">
      <c r="B177" s="319"/>
      <c r="C177" s="318"/>
      <c r="D177" s="319"/>
      <c r="E177" s="319"/>
      <c r="F177" s="319"/>
      <c r="G177" s="319"/>
      <c r="H177" s="319"/>
      <c r="I177" s="319"/>
      <c r="J177" s="319"/>
      <c r="K177" s="319"/>
      <c r="L177" s="319"/>
      <c r="M177" s="392"/>
      <c r="N177" s="392"/>
      <c r="O177" s="319"/>
      <c r="P177" s="319"/>
      <c r="Q177" s="319"/>
      <c r="R177" s="319"/>
      <c r="S177" s="319"/>
      <c r="T177" s="319"/>
      <c r="U177" s="319"/>
      <c r="V177" s="279"/>
      <c r="W177" s="319"/>
      <c r="X177" s="319"/>
      <c r="Y177" s="319"/>
    </row>
    <row r="178" spans="1:25">
      <c r="A178" s="33" t="s">
        <v>5</v>
      </c>
      <c r="B178" s="170"/>
      <c r="C178" s="170"/>
      <c r="D178" s="170"/>
      <c r="E178" s="170"/>
      <c r="F178" s="170"/>
      <c r="G178" s="170"/>
      <c r="H178" s="170"/>
      <c r="I178" s="170"/>
      <c r="J178" s="170"/>
      <c r="K178" s="170"/>
      <c r="L178" s="170"/>
      <c r="M178" s="170"/>
      <c r="N178" s="170"/>
      <c r="O178" s="170"/>
      <c r="P178" s="170"/>
      <c r="Q178" s="170"/>
      <c r="R178" s="170"/>
      <c r="S178" s="170"/>
      <c r="T178" s="170"/>
      <c r="U178" s="170"/>
    </row>
  </sheetData>
  <sheetProtection password="9F3C" sheet="1" selectLockedCells="1" sort="0" autoFilter="0" pivotTables="0" selectUnlockedCells="1"/>
  <mergeCells count="1">
    <mergeCell ref="B7:H15"/>
  </mergeCells>
  <hyperlinks>
    <hyperlink ref="B5" location="Contents!A1" display="[To Contents]"/>
  </hyperlinks>
  <pageMargins left="0.39370078740157483" right="0.39370078740157483" top="0.39370078740157483" bottom="0.39370078740157483" header="0.39370078740157483" footer="0.39370078740157483"/>
  <pageSetup paperSize="9" scale="46" fitToHeight="0" orientation="portrait" r:id="rId1"/>
  <rowBreaks count="1" manualBreakCount="1">
    <brk id="13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Spinner 1">
              <controlPr defaultSize="0" autoPict="0">
                <anchor moveWithCells="1" sizeWithCells="1">
                  <from>
                    <xdr:col>3</xdr:col>
                    <xdr:colOff>106680</xdr:colOff>
                    <xdr:row>4</xdr:row>
                    <xdr:rowOff>45720</xdr:rowOff>
                  </from>
                  <to>
                    <xdr:col>3</xdr:col>
                    <xdr:colOff>731520</xdr:colOff>
                    <xdr:row>6</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Capital_Base!$B$39:$B$59</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outlinePr summaryBelow="0" summaryRight="0"/>
    <pageSetUpPr autoPageBreaks="0"/>
  </sheetPr>
  <dimension ref="A1:K39"/>
  <sheetViews>
    <sheetView showGridLines="0" zoomScaleNormal="100" zoomScaleSheetLayoutView="100" workbookViewId="0">
      <pane ySplit="5" topLeftCell="A6" activePane="bottomLeft" state="frozen"/>
      <selection activeCell="C5" sqref="C5:M58"/>
      <selection pane="bottomLeft" activeCell="F19" sqref="F19"/>
    </sheetView>
  </sheetViews>
  <sheetFormatPr defaultColWidth="0" defaultRowHeight="13.8"/>
  <cols>
    <col min="1" max="1" width="5.88671875" customWidth="1"/>
    <col min="2" max="2" width="51.88671875" customWidth="1"/>
    <col min="3" max="3" width="20.88671875" customWidth="1"/>
    <col min="4" max="4" width="7.33203125" customWidth="1"/>
    <col min="5" max="7" width="5.5546875" customWidth="1"/>
    <col min="8" max="8" width="10.44140625" customWidth="1"/>
    <col min="9" max="9" width="4.6640625" customWidth="1"/>
    <col min="10" max="16384" width="9.109375" hidden="1"/>
  </cols>
  <sheetData>
    <row r="1" spans="1:11" ht="21">
      <c r="A1" s="423" t="str">
        <f>Cover!$B$1</f>
        <v xml:space="preserve">Appendix B: PoM Regulatory Model </v>
      </c>
      <c r="B1" s="119"/>
      <c r="C1" s="153"/>
      <c r="D1" s="153"/>
      <c r="E1" s="153"/>
      <c r="F1" s="153"/>
      <c r="G1" s="153"/>
      <c r="H1" s="288"/>
    </row>
    <row r="2" spans="1:11" ht="15.6">
      <c r="A2" s="424">
        <f ca="1">MATCH(B2,Contents!$D$8:$D$19,0)</f>
        <v>10</v>
      </c>
      <c r="B2" s="123" t="str">
        <f ca="1">MID(CELL("filename",A1),FIND("]",CELL("filename",A1))+1,255)</f>
        <v>Check_C</v>
      </c>
      <c r="C2" s="154"/>
      <c r="D2" s="154"/>
      <c r="E2" s="153"/>
      <c r="F2" s="153"/>
      <c r="G2" s="153"/>
      <c r="H2" s="288"/>
    </row>
    <row r="3" spans="1:11" ht="15.6">
      <c r="A3" s="127"/>
      <c r="B3" s="122" t="str">
        <f>$B$8</f>
        <v>Error check breaches: 0. Active error alerts: 0</v>
      </c>
      <c r="C3" s="154"/>
      <c r="D3" s="154"/>
      <c r="E3" s="154"/>
      <c r="F3" s="154"/>
      <c r="G3" s="153"/>
      <c r="H3" s="288"/>
    </row>
    <row r="4" spans="1:11" ht="15.6">
      <c r="A4" s="155"/>
      <c r="B4" s="154"/>
      <c r="C4" s="154"/>
      <c r="D4" s="154"/>
      <c r="E4" s="154"/>
      <c r="F4" s="154"/>
      <c r="G4" s="153"/>
      <c r="H4" s="288"/>
    </row>
    <row r="5" spans="1:11">
      <c r="A5" s="156"/>
      <c r="B5" s="139" t="s">
        <v>127</v>
      </c>
      <c r="C5" s="156"/>
      <c r="D5" s="156"/>
      <c r="E5" s="156"/>
      <c r="F5" s="156"/>
      <c r="G5" s="156"/>
      <c r="H5" s="156"/>
    </row>
    <row r="6" spans="1:11">
      <c r="A6" s="161">
        <f ca="1">MAX($A$1:A5)+subsection</f>
        <v>10.01</v>
      </c>
      <c r="B6" s="161" t="s">
        <v>214</v>
      </c>
      <c r="C6" s="161"/>
      <c r="D6" s="161"/>
      <c r="E6" s="161"/>
      <c r="F6" s="161"/>
      <c r="G6" s="161"/>
      <c r="H6" s="161"/>
    </row>
    <row r="7" spans="1:11">
      <c r="A7" s="289"/>
      <c r="B7" s="289"/>
      <c r="E7" s="289"/>
      <c r="F7" s="289"/>
      <c r="G7" s="289"/>
      <c r="H7" s="290"/>
    </row>
    <row r="8" spans="1:11">
      <c r="A8" s="291"/>
      <c r="B8" s="299" t="str">
        <f>"Error check breaches: "&amp;$H$29&amp;". Active error alerts: "&amp;$H$37</f>
        <v>Error check breaches: 0. Active error alerts: 0</v>
      </c>
      <c r="C8" s="279"/>
      <c r="D8" s="279"/>
      <c r="E8" s="292"/>
      <c r="F8" s="292"/>
      <c r="G8" s="292"/>
      <c r="H8" s="293"/>
      <c r="I8" s="279"/>
      <c r="J8" s="279"/>
      <c r="K8" s="279"/>
    </row>
    <row r="9" spans="1:11">
      <c r="A9" s="289"/>
      <c r="B9" s="292"/>
      <c r="C9" s="292"/>
      <c r="D9" s="292"/>
      <c r="E9" s="292"/>
      <c r="F9" s="292"/>
      <c r="G9" s="292"/>
      <c r="H9" s="293"/>
      <c r="I9" s="279"/>
      <c r="J9" s="279"/>
      <c r="K9" s="279"/>
    </row>
    <row r="10" spans="1:11">
      <c r="A10" s="161">
        <f ca="1">MAX($A$1:A9)+subsection</f>
        <v>10.02</v>
      </c>
      <c r="B10" s="161" t="s">
        <v>215</v>
      </c>
      <c r="C10" s="161"/>
      <c r="D10" s="161"/>
      <c r="E10" s="161"/>
      <c r="F10" s="161"/>
      <c r="G10" s="161"/>
      <c r="H10" s="161"/>
    </row>
    <row r="11" spans="1:11">
      <c r="A11" s="289"/>
      <c r="B11" s="289"/>
      <c r="C11" s="289"/>
      <c r="D11" s="289"/>
      <c r="E11" s="289"/>
      <c r="F11" s="289"/>
      <c r="G11" s="289"/>
      <c r="H11" s="290"/>
    </row>
    <row r="12" spans="1:11" s="139" customFormat="1">
      <c r="A12" s="289"/>
      <c r="B12" s="299" t="str">
        <f>ARR!B2</f>
        <v>Arr</v>
      </c>
      <c r="C12" s="292"/>
      <c r="D12" s="292"/>
      <c r="E12" s="292"/>
      <c r="F12" s="292"/>
      <c r="G12" s="292"/>
      <c r="H12" s="293"/>
      <c r="I12" s="279"/>
      <c r="J12" s="279"/>
      <c r="K12" s="279"/>
    </row>
    <row r="13" spans="1:11">
      <c r="A13" s="291"/>
      <c r="B13" s="295" t="str">
        <f>ARR!B35</f>
        <v xml:space="preserve">Check: Closing Capital Base balances in 'ARR' tab matches those in 'Capital_Base' tab </v>
      </c>
      <c r="C13" s="292"/>
      <c r="D13" s="292"/>
      <c r="E13" s="292"/>
      <c r="F13" s="292"/>
      <c r="G13" s="292"/>
      <c r="H13" s="294">
        <f>N(SUM(ARR!G35:I35)&lt;&gt;0)</f>
        <v>0</v>
      </c>
      <c r="I13" s="279"/>
      <c r="J13" s="279"/>
      <c r="K13" s="279"/>
    </row>
    <row r="14" spans="1:11">
      <c r="A14" s="289"/>
      <c r="B14" s="295"/>
      <c r="C14" s="292"/>
      <c r="D14" s="292"/>
      <c r="E14" s="292"/>
      <c r="F14" s="292"/>
      <c r="G14" s="294"/>
      <c r="H14" s="294"/>
      <c r="I14" s="279"/>
      <c r="J14" s="279"/>
      <c r="K14" s="279"/>
    </row>
    <row r="15" spans="1:11">
      <c r="A15" s="289"/>
      <c r="B15" s="299" t="str">
        <f>Capital_Base!B2</f>
        <v>Capital_Base</v>
      </c>
      <c r="C15" s="292"/>
      <c r="D15" s="292"/>
      <c r="E15" s="292"/>
      <c r="F15" s="292"/>
      <c r="G15" s="292"/>
      <c r="H15" s="294"/>
      <c r="I15" s="279"/>
      <c r="J15" s="279"/>
      <c r="K15" s="279"/>
    </row>
    <row r="16" spans="1:11">
      <c r="A16" s="291"/>
      <c r="B16" s="295" t="str">
        <f>Capital_Base!B798</f>
        <v>Check: total adjustments allocated</v>
      </c>
      <c r="C16" s="292"/>
      <c r="D16" s="292"/>
      <c r="E16" s="292"/>
      <c r="F16" s="292"/>
      <c r="G16" s="292"/>
      <c r="H16" s="294">
        <f>N(SUM(Capital_Base!G798:I798)&lt;&gt;0)</f>
        <v>0</v>
      </c>
      <c r="I16" s="279"/>
      <c r="J16" s="279"/>
      <c r="K16" s="279"/>
    </row>
    <row r="17" spans="1:11">
      <c r="A17" s="292"/>
      <c r="B17" s="295"/>
      <c r="C17" s="292"/>
      <c r="D17" s="292"/>
      <c r="E17" s="292"/>
      <c r="F17" s="292"/>
      <c r="G17" s="292"/>
      <c r="H17" s="294"/>
      <c r="I17" s="279"/>
      <c r="J17" s="279"/>
      <c r="K17" s="279"/>
    </row>
    <row r="18" spans="1:11" s="139" customFormat="1">
      <c r="A18" s="292"/>
      <c r="B18" s="299" t="str">
        <f ca="1">Depreciation_10yrs!B2</f>
        <v>Depreciation_10Yrs</v>
      </c>
      <c r="C18" s="292"/>
      <c r="D18" s="292"/>
      <c r="E18" s="292"/>
      <c r="F18" s="292"/>
      <c r="G18" s="292"/>
      <c r="H18" s="294"/>
      <c r="I18" s="279"/>
      <c r="J18" s="279"/>
      <c r="K18" s="279"/>
    </row>
    <row r="19" spans="1:11" s="139" customFormat="1">
      <c r="A19" s="292"/>
      <c r="B19" s="295" t="str">
        <f>Depreciation_10yrs!B44</f>
        <v>Check: Closing Balances Reconcile</v>
      </c>
      <c r="C19" s="292"/>
      <c r="D19" s="292"/>
      <c r="E19" s="292"/>
      <c r="F19" s="292"/>
      <c r="G19" s="292"/>
      <c r="H19" s="294">
        <f>Depreciation_10yrs!H44</f>
        <v>0</v>
      </c>
      <c r="I19" s="279"/>
      <c r="J19" s="279"/>
      <c r="K19" s="279"/>
    </row>
    <row r="20" spans="1:11" s="139" customFormat="1">
      <c r="A20" s="292"/>
      <c r="B20" s="295" t="str">
        <f>Depreciation_10yrs!B129</f>
        <v>Var to detailed waterfall method</v>
      </c>
      <c r="C20" s="292"/>
      <c r="D20" s="292"/>
      <c r="E20" s="292"/>
      <c r="F20" s="292"/>
      <c r="G20" s="292"/>
      <c r="H20" s="294">
        <f>Depreciation_10yrs!H129</f>
        <v>0</v>
      </c>
      <c r="I20" s="279"/>
      <c r="J20" s="279"/>
      <c r="K20" s="279"/>
    </row>
    <row r="21" spans="1:11" s="139" customFormat="1">
      <c r="A21" s="292"/>
      <c r="B21" s="295" t="str">
        <f>Depreciation_10yrs!B143</f>
        <v>Check: opening bal = PY closing bal</v>
      </c>
      <c r="C21" s="292"/>
      <c r="D21" s="292"/>
      <c r="E21" s="292"/>
      <c r="F21" s="292"/>
      <c r="G21" s="292"/>
      <c r="H21" s="294">
        <f>Depreciation_10yrs!H143</f>
        <v>0</v>
      </c>
      <c r="I21" s="279"/>
      <c r="J21" s="279"/>
      <c r="K21" s="279"/>
    </row>
    <row r="22" spans="1:11" s="139" customFormat="1">
      <c r="A22" s="292"/>
      <c r="B22" s="295" t="str">
        <f>Depreciation_10yrs!B144</f>
        <v>Var to detailed waterfall method</v>
      </c>
      <c r="C22" s="292"/>
      <c r="D22" s="292"/>
      <c r="E22" s="292"/>
      <c r="F22" s="292"/>
      <c r="G22" s="292"/>
      <c r="H22" s="294">
        <f>Depreciation_10yrs!H144</f>
        <v>0</v>
      </c>
      <c r="I22" s="279"/>
      <c r="J22" s="279"/>
      <c r="K22" s="279"/>
    </row>
    <row r="23" spans="1:11" s="139" customFormat="1">
      <c r="A23" s="292"/>
      <c r="B23" s="295" t="str">
        <f>Depreciation_10yrs!B156&amp;" "&amp;Depreciation_10yrs!D156</f>
        <v>Variance on Closing Balance - Initial Capital Assets Concise method - (Real 2017 bal x index)</v>
      </c>
      <c r="C23" s="292"/>
      <c r="D23" s="292"/>
      <c r="E23" s="292"/>
      <c r="F23" s="292"/>
      <c r="G23" s="292"/>
      <c r="H23" s="294">
        <f>Depreciation_10yrs!H156</f>
        <v>0</v>
      </c>
      <c r="I23" s="279"/>
      <c r="J23" s="279"/>
      <c r="K23" s="279"/>
    </row>
    <row r="24" spans="1:11" s="139" customFormat="1">
      <c r="A24" s="292"/>
      <c r="B24" s="295" t="str">
        <f>Depreciation_10yrs!B157&amp;" "&amp;Depreciation_10yrs!D157</f>
        <v>Variance on Closing Balance - Initial Capital Assets Waterfall method - concise method</v>
      </c>
      <c r="C24" s="292"/>
      <c r="D24" s="292"/>
      <c r="E24" s="292"/>
      <c r="F24" s="292"/>
      <c r="G24" s="292"/>
      <c r="H24" s="294">
        <f>Depreciation_10yrs!H157</f>
        <v>0</v>
      </c>
      <c r="I24" s="279"/>
      <c r="J24" s="279"/>
      <c r="K24" s="279"/>
    </row>
    <row r="25" spans="1:11" s="139" customFormat="1">
      <c r="A25" s="292"/>
      <c r="B25" s="295" t="str">
        <f>Depreciation_10yrs!$B$165</f>
        <v>Variance on SL depreciation excl. indexation on indexation</v>
      </c>
      <c r="C25" s="292"/>
      <c r="D25" s="292"/>
      <c r="E25" s="292"/>
      <c r="F25" s="292"/>
      <c r="G25" s="292"/>
      <c r="H25" s="294">
        <f>Depreciation_10yrs!H165</f>
        <v>0</v>
      </c>
      <c r="I25" s="279"/>
      <c r="J25" s="279"/>
      <c r="K25" s="279"/>
    </row>
    <row r="26" spans="1:11" s="139" customFormat="1">
      <c r="A26" s="292"/>
      <c r="B26" s="295" t="str">
        <f>Depreciation_10yrs!B176</f>
        <v>Check: SL depreciation incl. indexation on indexation reconciled between two methods</v>
      </c>
      <c r="C26" s="292"/>
      <c r="D26" s="292"/>
      <c r="E26" s="292"/>
      <c r="F26" s="292"/>
      <c r="G26" s="292"/>
      <c r="H26" s="294">
        <f>Depreciation_10yrs!H176</f>
        <v>0</v>
      </c>
      <c r="I26" s="279"/>
      <c r="J26" s="279"/>
      <c r="K26" s="279"/>
    </row>
    <row r="27" spans="1:11" s="139" customFormat="1">
      <c r="A27" s="292"/>
      <c r="B27" s="295"/>
      <c r="C27" s="292"/>
      <c r="D27" s="292"/>
      <c r="E27" s="292"/>
      <c r="F27" s="292"/>
      <c r="G27" s="292"/>
      <c r="H27" s="294"/>
      <c r="I27" s="279"/>
      <c r="J27" s="279"/>
      <c r="K27" s="279"/>
    </row>
    <row r="28" spans="1:11">
      <c r="A28" s="292"/>
      <c r="B28" s="296"/>
      <c r="C28" s="297"/>
      <c r="D28" s="297"/>
      <c r="E28" s="297"/>
      <c r="F28" s="297"/>
      <c r="G28" s="297"/>
      <c r="H28" s="298"/>
    </row>
    <row r="29" spans="1:11">
      <c r="A29" s="291"/>
      <c r="B29" s="299" t="s">
        <v>216</v>
      </c>
      <c r="C29" s="292"/>
      <c r="D29" s="292"/>
      <c r="E29" s="292"/>
      <c r="F29" s="292"/>
      <c r="G29" s="292"/>
      <c r="H29" s="529">
        <f>SUM(H11:H28)</f>
        <v>0</v>
      </c>
      <c r="I29" s="279"/>
      <c r="J29" s="279"/>
      <c r="K29" s="279"/>
    </row>
    <row r="30" spans="1:11">
      <c r="A30" s="292"/>
      <c r="B30" s="299"/>
      <c r="C30" s="292"/>
      <c r="D30" s="292"/>
      <c r="E30" s="292"/>
      <c r="F30" s="292"/>
      <c r="G30" s="292"/>
      <c r="H30" s="568"/>
      <c r="I30" s="279"/>
      <c r="J30" s="279"/>
      <c r="K30" s="279"/>
    </row>
    <row r="31" spans="1:11">
      <c r="A31" s="161">
        <f ca="1">MAX($A$1:A30)+subsection</f>
        <v>10.029999999999999</v>
      </c>
      <c r="B31" s="161" t="s">
        <v>217</v>
      </c>
      <c r="C31" s="161"/>
      <c r="D31" s="161"/>
      <c r="E31" s="161"/>
      <c r="F31" s="161"/>
      <c r="G31" s="161"/>
      <c r="H31" s="161"/>
    </row>
    <row r="32" spans="1:11">
      <c r="A32" s="292"/>
      <c r="B32" s="299"/>
      <c r="C32" s="292"/>
      <c r="D32" s="292"/>
      <c r="E32" s="292"/>
      <c r="F32" s="292"/>
      <c r="G32" s="292"/>
      <c r="H32" s="568"/>
    </row>
    <row r="33" spans="1:11">
      <c r="A33" s="292"/>
      <c r="B33" s="299" t="str">
        <f>Revenue!B2</f>
        <v>Revenue</v>
      </c>
      <c r="C33" s="293"/>
      <c r="D33" s="293"/>
      <c r="E33" s="293"/>
      <c r="F33" s="293"/>
      <c r="G33" s="293"/>
      <c r="H33" s="568"/>
      <c r="I33" s="279"/>
      <c r="J33" s="279"/>
      <c r="K33" s="279"/>
    </row>
    <row r="34" spans="1:11">
      <c r="A34" s="292"/>
      <c r="B34" s="530" t="str">
        <f>Revenue!B18</f>
        <v>Compliance with Tariffs Adjustment Limit</v>
      </c>
      <c r="C34" s="293"/>
      <c r="D34" s="293"/>
      <c r="E34" s="293"/>
      <c r="F34" s="293"/>
      <c r="G34" s="293"/>
      <c r="H34" s="294">
        <f>SUM(Revenue!H18:I18)</f>
        <v>0</v>
      </c>
      <c r="I34" s="279"/>
      <c r="J34" s="279"/>
      <c r="K34" s="279"/>
    </row>
    <row r="35" spans="1:11">
      <c r="A35" s="293"/>
      <c r="B35" s="295"/>
      <c r="C35" s="300"/>
      <c r="D35" s="300"/>
      <c r="E35" s="293"/>
      <c r="F35" s="293"/>
      <c r="G35" s="293"/>
      <c r="H35" s="569"/>
    </row>
    <row r="36" spans="1:11">
      <c r="A36" s="293"/>
      <c r="B36" s="301"/>
      <c r="C36" s="302"/>
      <c r="D36" s="302"/>
      <c r="E36" s="302"/>
      <c r="F36" s="302"/>
      <c r="G36" s="302"/>
      <c r="H36" s="570"/>
    </row>
    <row r="37" spans="1:11">
      <c r="A37" s="291"/>
      <c r="B37" s="299" t="s">
        <v>218</v>
      </c>
      <c r="C37" s="293"/>
      <c r="D37" s="293"/>
      <c r="E37" s="293"/>
      <c r="F37" s="293"/>
      <c r="G37" s="293"/>
      <c r="H37" s="294">
        <f>SUM(H32:H36)</f>
        <v>0</v>
      </c>
      <c r="I37" s="279"/>
      <c r="J37" s="279"/>
      <c r="K37" s="279"/>
    </row>
    <row r="38" spans="1:11">
      <c r="A38" s="292"/>
      <c r="B38" s="291"/>
      <c r="C38" s="292"/>
      <c r="D38" s="292"/>
      <c r="E38" s="292"/>
      <c r="F38" s="292"/>
      <c r="G38" s="292"/>
      <c r="H38" s="293"/>
      <c r="I38" s="279"/>
      <c r="J38" s="279"/>
      <c r="K38" s="279"/>
    </row>
    <row r="39" spans="1:11" s="139" customFormat="1">
      <c r="A39" s="308" t="s">
        <v>5</v>
      </c>
      <c r="B39" s="311"/>
      <c r="C39" s="308"/>
      <c r="D39" s="308"/>
      <c r="E39" s="308"/>
      <c r="F39" s="308"/>
      <c r="G39" s="308"/>
      <c r="H39" s="308"/>
    </row>
  </sheetData>
  <sheetProtection password="9F3C" sheet="1" objects="1" scenarios="1" selectLockedCells="1" selectUnlockedCells="1"/>
  <hyperlinks>
    <hyperlink ref="B5" location="Contents!A1" display="[To Contents]"/>
  </hyperlink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sheetPr>
  <dimension ref="A1:O20"/>
  <sheetViews>
    <sheetView showGridLines="0" zoomScaleNormal="100" zoomScaleSheetLayoutView="100" workbookViewId="0">
      <pane ySplit="4" topLeftCell="A5" activePane="bottomLeft" state="frozen"/>
      <selection activeCell="C5" sqref="C5:M58"/>
      <selection pane="bottomLeft" activeCell="H43" sqref="H43"/>
    </sheetView>
  </sheetViews>
  <sheetFormatPr defaultColWidth="0" defaultRowHeight="13.8"/>
  <cols>
    <col min="1" max="1" width="4" customWidth="1"/>
    <col min="2" max="2" width="7.33203125" customWidth="1"/>
    <col min="3" max="3" width="2.33203125" customWidth="1"/>
    <col min="4" max="4" width="18.6640625" bestFit="1" customWidth="1"/>
    <col min="5" max="6" width="2.6640625" customWidth="1"/>
    <col min="7" max="14" width="12.6640625" customWidth="1"/>
    <col min="15" max="15" width="4.33203125" customWidth="1"/>
    <col min="16" max="16384" width="9.109375" hidden="1"/>
  </cols>
  <sheetData>
    <row r="1" spans="1:14" ht="21">
      <c r="A1" s="423" t="s">
        <v>313</v>
      </c>
      <c r="B1" s="119"/>
      <c r="C1" s="129"/>
      <c r="D1" s="129"/>
      <c r="E1" s="129"/>
      <c r="F1" s="130"/>
      <c r="G1" s="130"/>
      <c r="H1" s="130"/>
      <c r="I1" s="130"/>
      <c r="J1" s="130"/>
      <c r="K1" s="130"/>
      <c r="L1" s="130"/>
      <c r="M1" s="130"/>
      <c r="N1" s="130"/>
    </row>
    <row r="2" spans="1:14">
      <c r="A2" s="122">
        <v>1</v>
      </c>
      <c r="B2" s="123" t="s">
        <v>124</v>
      </c>
      <c r="C2" s="129"/>
      <c r="D2" s="129"/>
      <c r="E2" s="129"/>
      <c r="F2" s="130"/>
      <c r="G2" s="130"/>
      <c r="H2" s="130"/>
      <c r="I2" s="130"/>
      <c r="J2" s="130"/>
      <c r="K2" s="130"/>
      <c r="L2" s="130"/>
      <c r="M2" s="130"/>
      <c r="N2" s="130"/>
    </row>
    <row r="3" spans="1:14">
      <c r="A3" s="127"/>
      <c r="B3" s="122" t="s">
        <v>296</v>
      </c>
      <c r="C3" s="129"/>
      <c r="D3" s="129"/>
      <c r="E3" s="129"/>
      <c r="F3" s="130"/>
      <c r="G3" s="130"/>
      <c r="H3" s="130"/>
      <c r="I3" s="130"/>
      <c r="J3" s="130"/>
      <c r="K3" s="130"/>
      <c r="L3" s="130"/>
      <c r="M3" s="130"/>
      <c r="N3" s="130"/>
    </row>
    <row r="4" spans="1:14">
      <c r="A4" s="130"/>
      <c r="B4" s="130"/>
      <c r="C4" s="130"/>
      <c r="D4" s="130"/>
      <c r="E4" s="130"/>
      <c r="F4" s="130"/>
      <c r="G4" s="130"/>
      <c r="H4" s="130"/>
      <c r="I4" s="130"/>
      <c r="J4" s="130"/>
      <c r="K4" s="130"/>
      <c r="L4" s="130"/>
      <c r="M4" s="130"/>
      <c r="N4" s="130"/>
    </row>
    <row r="6" spans="1:14">
      <c r="A6" s="131"/>
      <c r="B6" s="132" t="s">
        <v>121</v>
      </c>
      <c r="C6" s="133"/>
      <c r="D6" s="133" t="s">
        <v>122</v>
      </c>
      <c r="E6" s="133"/>
      <c r="F6" s="133"/>
      <c r="G6" s="133" t="s">
        <v>123</v>
      </c>
      <c r="H6" s="133"/>
      <c r="I6" s="133"/>
      <c r="J6" s="133"/>
      <c r="K6" s="133"/>
      <c r="L6" s="133"/>
      <c r="M6" s="133"/>
      <c r="N6" s="133"/>
    </row>
    <row r="7" spans="1:14">
      <c r="A7" s="134"/>
      <c r="B7" s="135"/>
      <c r="C7" s="136"/>
      <c r="D7" s="136"/>
      <c r="E7" s="136"/>
      <c r="F7" s="136"/>
      <c r="G7" s="136"/>
      <c r="H7" s="136"/>
      <c r="I7" s="136"/>
      <c r="J7" s="136"/>
      <c r="K7" s="136"/>
      <c r="L7" s="136"/>
      <c r="M7" s="136"/>
      <c r="N7" s="136"/>
    </row>
    <row r="8" spans="1:14" s="276" customFormat="1">
      <c r="A8" s="533"/>
      <c r="B8" s="534">
        <v>1</v>
      </c>
      <c r="C8" s="533"/>
      <c r="D8" s="535" t="s">
        <v>124</v>
      </c>
      <c r="E8" s="533"/>
      <c r="F8" s="533"/>
      <c r="G8" s="533" t="s">
        <v>125</v>
      </c>
      <c r="H8" s="533"/>
      <c r="I8" s="533"/>
      <c r="J8" s="533"/>
      <c r="K8" s="533"/>
      <c r="L8" s="533"/>
      <c r="M8" s="533"/>
      <c r="N8" s="533"/>
    </row>
    <row r="9" spans="1:14" s="276" customFormat="1">
      <c r="A9" s="533"/>
      <c r="B9" s="534">
        <v>2</v>
      </c>
      <c r="C9" s="533"/>
      <c r="D9" s="535" t="s">
        <v>314</v>
      </c>
      <c r="E9" s="533"/>
      <c r="F9" s="533"/>
      <c r="G9" s="533" t="s">
        <v>126</v>
      </c>
      <c r="H9" s="533"/>
      <c r="I9" s="533"/>
      <c r="J9" s="533"/>
      <c r="K9" s="533"/>
      <c r="L9" s="533"/>
      <c r="M9" s="533"/>
      <c r="N9" s="533"/>
    </row>
    <row r="10" spans="1:14" s="276" customFormat="1">
      <c r="A10" s="536"/>
      <c r="B10" s="534">
        <v>3</v>
      </c>
      <c r="C10" s="533"/>
      <c r="D10" s="535" t="s">
        <v>315</v>
      </c>
      <c r="E10" s="533"/>
      <c r="F10" s="533"/>
      <c r="G10" s="533" t="s">
        <v>219</v>
      </c>
      <c r="H10" s="533"/>
      <c r="I10" s="533"/>
      <c r="J10" s="533"/>
      <c r="K10" s="533"/>
      <c r="L10" s="533"/>
      <c r="M10" s="533"/>
      <c r="N10" s="533"/>
    </row>
    <row r="11" spans="1:14" s="276" customFormat="1">
      <c r="A11" s="533"/>
      <c r="B11" s="534">
        <v>4</v>
      </c>
      <c r="C11" s="533"/>
      <c r="D11" s="537" t="s">
        <v>316</v>
      </c>
      <c r="E11" s="533"/>
      <c r="F11" s="533"/>
      <c r="G11" s="533" t="s">
        <v>220</v>
      </c>
      <c r="H11" s="533"/>
      <c r="I11" s="533"/>
      <c r="J11" s="533"/>
      <c r="K11" s="533"/>
      <c r="L11" s="533"/>
      <c r="M11" s="533"/>
      <c r="N11" s="533"/>
    </row>
    <row r="12" spans="1:14" s="276" customFormat="1">
      <c r="A12" s="533"/>
      <c r="B12" s="534">
        <v>5</v>
      </c>
      <c r="C12" s="533"/>
      <c r="D12" s="537" t="s">
        <v>317</v>
      </c>
      <c r="E12" s="533"/>
      <c r="F12" s="533"/>
      <c r="G12" s="533" t="s">
        <v>221</v>
      </c>
      <c r="H12" s="533"/>
      <c r="I12" s="533"/>
      <c r="J12" s="533"/>
      <c r="K12" s="533"/>
      <c r="L12" s="533"/>
      <c r="M12" s="533"/>
      <c r="N12" s="533"/>
    </row>
    <row r="13" spans="1:14" s="276" customFormat="1">
      <c r="A13" s="533"/>
      <c r="B13" s="534">
        <v>6</v>
      </c>
      <c r="C13" s="533"/>
      <c r="D13" s="537" t="s">
        <v>318</v>
      </c>
      <c r="E13" s="533"/>
      <c r="F13" s="533"/>
      <c r="G13" s="533" t="s">
        <v>240</v>
      </c>
      <c r="H13" s="533"/>
      <c r="I13" s="533"/>
      <c r="J13" s="533"/>
      <c r="K13" s="533"/>
      <c r="L13" s="533"/>
      <c r="M13" s="533"/>
      <c r="N13" s="533"/>
    </row>
    <row r="14" spans="1:14" s="276" customFormat="1">
      <c r="A14" s="533"/>
      <c r="B14" s="534">
        <v>7</v>
      </c>
      <c r="C14" s="533"/>
      <c r="D14" s="537" t="s">
        <v>319</v>
      </c>
      <c r="E14" s="533"/>
      <c r="F14" s="533"/>
      <c r="G14" s="533" t="s">
        <v>241</v>
      </c>
      <c r="H14" s="533"/>
      <c r="I14" s="533"/>
      <c r="J14" s="533"/>
      <c r="K14" s="533"/>
      <c r="L14" s="533"/>
      <c r="M14" s="533"/>
      <c r="N14" s="533"/>
    </row>
    <row r="15" spans="1:14" s="276" customFormat="1">
      <c r="A15" s="533"/>
      <c r="B15" s="534">
        <v>8</v>
      </c>
      <c r="C15" s="533"/>
      <c r="D15" s="537" t="s">
        <v>320</v>
      </c>
      <c r="E15" s="538"/>
      <c r="F15" s="533"/>
      <c r="G15" s="533" t="s">
        <v>222</v>
      </c>
      <c r="H15" s="533"/>
      <c r="I15" s="533"/>
      <c r="J15" s="533"/>
      <c r="K15" s="533"/>
      <c r="L15" s="533"/>
      <c r="M15" s="533"/>
      <c r="N15" s="533"/>
    </row>
    <row r="16" spans="1:14" s="276" customFormat="1">
      <c r="A16" s="533"/>
      <c r="B16" s="534">
        <v>9</v>
      </c>
      <c r="C16" s="533"/>
      <c r="D16" s="537" t="s">
        <v>321</v>
      </c>
      <c r="E16" s="538"/>
      <c r="F16" s="533"/>
      <c r="G16" s="533" t="s">
        <v>308</v>
      </c>
      <c r="H16" s="533"/>
      <c r="I16" s="533"/>
      <c r="J16" s="533"/>
      <c r="K16" s="533"/>
      <c r="L16" s="533"/>
      <c r="M16" s="533"/>
      <c r="N16" s="533"/>
    </row>
    <row r="17" spans="1:14" s="276" customFormat="1">
      <c r="A17" s="536"/>
      <c r="B17" s="534">
        <v>10</v>
      </c>
      <c r="C17" s="533"/>
      <c r="D17" s="535" t="s">
        <v>322</v>
      </c>
      <c r="E17" s="533"/>
      <c r="F17" s="533"/>
      <c r="G17" s="533" t="s">
        <v>223</v>
      </c>
      <c r="H17" s="533"/>
      <c r="I17" s="533"/>
      <c r="J17" s="533"/>
      <c r="K17" s="533"/>
      <c r="L17" s="533"/>
      <c r="M17" s="533"/>
      <c r="N17" s="533"/>
    </row>
    <row r="19" spans="1:14">
      <c r="A19" s="137"/>
      <c r="B19" s="137"/>
      <c r="C19" s="137"/>
      <c r="D19" s="137"/>
      <c r="E19" s="137"/>
      <c r="F19" s="137"/>
      <c r="G19" s="137"/>
      <c r="H19" s="137"/>
      <c r="I19" s="137"/>
      <c r="J19" s="137"/>
      <c r="K19" s="137"/>
      <c r="L19" s="137"/>
      <c r="M19" s="137"/>
      <c r="N19" s="137"/>
    </row>
    <row r="20" spans="1:14">
      <c r="A20" s="33" t="s">
        <v>5</v>
      </c>
      <c r="B20" s="170"/>
      <c r="C20" s="50"/>
      <c r="D20" s="307"/>
      <c r="E20" s="307"/>
      <c r="F20" s="307"/>
      <c r="G20" s="307"/>
      <c r="H20" s="307"/>
      <c r="I20" s="307"/>
      <c r="J20" s="307"/>
      <c r="K20" s="307"/>
      <c r="L20" s="307"/>
      <c r="M20" s="307"/>
      <c r="N20" s="307"/>
    </row>
  </sheetData>
  <sheetProtection password="9F3C" sheet="1" objects="1" scenarios="1" selectLockedCells="1" selectUnlockedCells="1"/>
  <hyperlinks>
    <hyperlink ref="D9" location="Schematic!A1" display="Schematic"/>
    <hyperlink ref="D8" location="Contents!A1" display="Contents"/>
    <hyperlink ref="D16" location="Depreciation_10yrs!A1" display="Depreciation_10yrs!A1"/>
    <hyperlink ref="D10" location="Data_Log!A1" display="Data_Log!A1"/>
    <hyperlink ref="D11" location="ARR!A1" display="ARR!A1"/>
    <hyperlink ref="D12" location="WACC!A1" display="WACC!A1"/>
    <hyperlink ref="D13" location="Revenue!A1" display="Revenue!A1"/>
    <hyperlink ref="D14" location="Operating_Expenses!A1" display="Operating_Expenses!A1"/>
    <hyperlink ref="D15" location="Capital_Base!A1" display="Capital_Base!A1"/>
    <hyperlink ref="D17" location="Check_C!A1" display="Check_C!A1"/>
  </hyperlink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outlinePr summaryBelow="0" summaryRight="0"/>
    <pageSetUpPr autoPageBreaks="0"/>
  </sheetPr>
  <dimension ref="A1:N51"/>
  <sheetViews>
    <sheetView showGridLines="0" zoomScaleNormal="100" zoomScaleSheetLayoutView="100" workbookViewId="0">
      <pane ySplit="5" topLeftCell="A6" activePane="bottomLeft" state="frozen"/>
      <selection activeCell="C5" sqref="C5:M58"/>
      <selection pane="bottomLeft" activeCell="F53" sqref="F53"/>
    </sheetView>
  </sheetViews>
  <sheetFormatPr defaultColWidth="0" defaultRowHeight="13.8"/>
  <cols>
    <col min="1" max="1" width="7.6640625" style="350" customWidth="1"/>
    <col min="2" max="2" width="26" customWidth="1"/>
    <col min="3" max="10" width="7" customWidth="1"/>
    <col min="11" max="13" width="9.109375" customWidth="1"/>
    <col min="14" max="14" width="5.5546875" customWidth="1"/>
    <col min="15" max="16384" width="9.109375" hidden="1"/>
  </cols>
  <sheetData>
    <row r="1" spans="1:13" ht="21">
      <c r="A1" s="564" t="s">
        <v>313</v>
      </c>
      <c r="B1" s="119"/>
      <c r="C1" s="129"/>
      <c r="D1" s="129"/>
      <c r="E1" s="129"/>
      <c r="F1" s="129"/>
      <c r="G1" s="129"/>
      <c r="H1" s="129"/>
      <c r="I1" s="129"/>
      <c r="J1" s="129"/>
      <c r="K1" s="129"/>
      <c r="L1" s="129"/>
      <c r="M1" s="129"/>
    </row>
    <row r="2" spans="1:13">
      <c r="A2" s="565">
        <v>2</v>
      </c>
      <c r="B2" s="123" t="s">
        <v>314</v>
      </c>
      <c r="C2" s="129"/>
      <c r="D2" s="129"/>
      <c r="E2" s="129"/>
      <c r="F2" s="129"/>
      <c r="G2" s="129"/>
      <c r="H2" s="129"/>
      <c r="I2" s="129"/>
      <c r="J2" s="129"/>
      <c r="K2" s="129"/>
      <c r="L2" s="129"/>
      <c r="M2" s="129"/>
    </row>
    <row r="3" spans="1:13" ht="15.6">
      <c r="A3" s="539"/>
      <c r="B3" s="122" t="s">
        <v>296</v>
      </c>
      <c r="C3" s="129"/>
      <c r="D3" s="129"/>
      <c r="E3" s="129"/>
      <c r="F3" s="138"/>
      <c r="G3" s="129"/>
      <c r="H3" s="129"/>
      <c r="I3" s="129"/>
      <c r="J3" s="129"/>
      <c r="K3" s="129"/>
      <c r="L3" s="129"/>
      <c r="M3" s="129"/>
    </row>
    <row r="4" spans="1:13" ht="15.6">
      <c r="A4" s="540"/>
      <c r="B4" s="138"/>
      <c r="C4" s="129"/>
      <c r="D4" s="129"/>
      <c r="E4" s="129"/>
      <c r="F4" s="138"/>
      <c r="G4" s="129"/>
      <c r="H4" s="129"/>
      <c r="I4" s="129"/>
      <c r="J4" s="129"/>
      <c r="K4" s="129"/>
      <c r="L4" s="129"/>
      <c r="M4" s="129"/>
    </row>
    <row r="5" spans="1:13">
      <c r="A5" s="541"/>
      <c r="B5" s="139" t="s">
        <v>127</v>
      </c>
      <c r="C5" s="140"/>
      <c r="D5" s="140"/>
      <c r="E5" s="140"/>
      <c r="F5" s="140"/>
      <c r="G5" s="140"/>
      <c r="H5" s="140"/>
      <c r="I5" s="140"/>
      <c r="J5" s="140"/>
      <c r="K5" s="140"/>
      <c r="L5" s="140"/>
      <c r="M5" s="140"/>
    </row>
    <row r="6" spans="1:13">
      <c r="A6" s="161">
        <v>2.0099999999999998</v>
      </c>
      <c r="B6" s="161" t="s">
        <v>128</v>
      </c>
      <c r="C6" s="41"/>
      <c r="D6" s="5"/>
      <c r="E6" s="5"/>
      <c r="F6" s="5"/>
      <c r="G6" s="161"/>
      <c r="H6" s="161"/>
      <c r="I6" s="41"/>
      <c r="J6" s="5"/>
      <c r="K6" s="5"/>
      <c r="L6" s="5"/>
      <c r="M6" s="161"/>
    </row>
    <row r="7" spans="1:13">
      <c r="A7" s="561"/>
      <c r="B7" s="140"/>
      <c r="C7" s="140"/>
      <c r="D7" s="140"/>
      <c r="E7" s="140"/>
      <c r="F7" s="140"/>
      <c r="G7" s="140"/>
      <c r="H7" s="140"/>
      <c r="I7" s="140"/>
      <c r="J7" s="140"/>
      <c r="K7" s="140"/>
      <c r="L7" s="140"/>
      <c r="M7" s="140"/>
    </row>
    <row r="8" spans="1:13">
      <c r="A8" s="561"/>
      <c r="B8" s="140"/>
      <c r="C8" s="140"/>
      <c r="D8" s="140"/>
      <c r="E8" s="140"/>
      <c r="F8" s="140"/>
      <c r="G8" s="140"/>
      <c r="H8" s="140"/>
      <c r="I8" s="140"/>
      <c r="J8" s="140"/>
      <c r="K8" s="140"/>
      <c r="L8" s="140"/>
      <c r="M8" s="140"/>
    </row>
    <row r="9" spans="1:13">
      <c r="A9" s="561"/>
      <c r="B9" s="140"/>
      <c r="C9" s="140"/>
      <c r="D9" s="140"/>
      <c r="E9" s="140"/>
      <c r="F9" s="140"/>
      <c r="G9" s="140"/>
      <c r="H9" s="140"/>
      <c r="I9" s="140"/>
      <c r="J9" s="140"/>
      <c r="K9" s="140"/>
      <c r="L9" s="140"/>
      <c r="M9" s="140"/>
    </row>
    <row r="10" spans="1:13">
      <c r="A10" s="561"/>
      <c r="B10" s="140"/>
      <c r="C10" s="140"/>
      <c r="D10" s="140"/>
      <c r="E10" s="140"/>
      <c r="F10" s="140"/>
      <c r="G10" s="140"/>
      <c r="H10" s="140"/>
      <c r="I10" s="140"/>
      <c r="J10" s="140"/>
      <c r="K10" s="140"/>
      <c r="L10" s="140"/>
      <c r="M10" s="140"/>
    </row>
    <row r="11" spans="1:13">
      <c r="A11" s="561"/>
      <c r="B11" s="140"/>
      <c r="C11" s="140"/>
      <c r="D11" s="140"/>
      <c r="E11" s="140"/>
      <c r="F11" s="140"/>
      <c r="G11" s="140"/>
      <c r="H11" s="140"/>
      <c r="I11" s="140"/>
      <c r="J11" s="140"/>
      <c r="K11" s="140"/>
      <c r="L11" s="140"/>
      <c r="M11" s="140"/>
    </row>
    <row r="12" spans="1:13">
      <c r="A12" s="561"/>
      <c r="B12" s="140"/>
      <c r="C12" s="140"/>
      <c r="D12" s="140"/>
      <c r="E12" s="140"/>
      <c r="F12" s="140"/>
      <c r="G12" s="140"/>
      <c r="H12" s="140"/>
      <c r="I12" s="140"/>
      <c r="J12" s="140"/>
      <c r="K12" s="140"/>
      <c r="L12" s="140"/>
      <c r="M12" s="140"/>
    </row>
    <row r="13" spans="1:13">
      <c r="A13" s="561"/>
      <c r="B13" s="140"/>
      <c r="C13" s="140"/>
      <c r="D13" s="140"/>
      <c r="E13" s="140"/>
      <c r="F13" s="140"/>
      <c r="G13" s="140"/>
      <c r="H13" s="140"/>
      <c r="I13" s="140"/>
      <c r="J13" s="140"/>
      <c r="K13" s="140"/>
      <c r="L13" s="140"/>
      <c r="M13" s="140"/>
    </row>
    <row r="14" spans="1:13" ht="14.25" customHeight="1">
      <c r="A14" s="561"/>
      <c r="B14" s="140"/>
      <c r="C14" s="140"/>
      <c r="D14" s="140"/>
      <c r="E14" s="140"/>
      <c r="F14" s="140"/>
      <c r="G14" s="140"/>
      <c r="H14" s="140"/>
      <c r="I14" s="140"/>
      <c r="J14" s="140"/>
      <c r="K14" s="140"/>
      <c r="L14" s="140"/>
      <c r="M14" s="140"/>
    </row>
    <row r="15" spans="1:13">
      <c r="A15" s="561"/>
      <c r="B15" s="140"/>
      <c r="C15" s="140"/>
      <c r="D15" s="140"/>
      <c r="E15" s="140"/>
      <c r="F15" s="140"/>
      <c r="G15" s="140"/>
      <c r="H15" s="140"/>
      <c r="I15" s="140"/>
      <c r="J15" s="140"/>
      <c r="K15" s="140"/>
      <c r="L15" s="140"/>
      <c r="M15" s="140"/>
    </row>
    <row r="16" spans="1:13">
      <c r="A16" s="561"/>
      <c r="B16" s="140"/>
      <c r="C16" s="140"/>
      <c r="D16" s="140"/>
      <c r="E16" s="140"/>
      <c r="F16" s="140"/>
      <c r="G16" s="140"/>
      <c r="H16" s="140"/>
      <c r="I16" s="140"/>
      <c r="J16" s="140"/>
      <c r="K16" s="140"/>
      <c r="L16" s="140"/>
      <c r="M16" s="140"/>
    </row>
    <row r="17" spans="1:13" ht="15" customHeight="1">
      <c r="A17" s="561"/>
      <c r="B17" s="140"/>
      <c r="C17" s="140"/>
      <c r="D17" s="140"/>
      <c r="E17" s="140"/>
      <c r="F17" s="140"/>
      <c r="G17" s="140"/>
      <c r="H17" s="140"/>
      <c r="I17" s="140"/>
      <c r="J17" s="140"/>
      <c r="K17" s="140"/>
      <c r="L17" s="140"/>
      <c r="M17" s="140"/>
    </row>
    <row r="18" spans="1:13">
      <c r="A18" s="561"/>
      <c r="B18" s="140"/>
      <c r="C18" s="140"/>
      <c r="D18" s="140"/>
      <c r="E18" s="140"/>
      <c r="F18" s="140"/>
      <c r="G18" s="140"/>
      <c r="H18" s="140"/>
      <c r="I18" s="140"/>
      <c r="J18" s="140"/>
      <c r="K18" s="140"/>
      <c r="L18" s="140"/>
      <c r="M18" s="140"/>
    </row>
    <row r="19" spans="1:13">
      <c r="A19" s="561"/>
      <c r="B19" s="140"/>
      <c r="C19" s="140"/>
      <c r="D19" s="140"/>
      <c r="E19" s="140"/>
      <c r="F19" s="140"/>
      <c r="G19" s="140"/>
      <c r="H19" s="140"/>
      <c r="I19" s="140"/>
      <c r="J19" s="140"/>
      <c r="K19" s="140"/>
      <c r="L19" s="140"/>
      <c r="M19" s="140"/>
    </row>
    <row r="20" spans="1:13">
      <c r="A20" s="561"/>
      <c r="B20" s="140"/>
      <c r="C20" s="140"/>
      <c r="D20" s="140"/>
      <c r="E20" s="140"/>
      <c r="F20" s="140"/>
      <c r="G20" s="140"/>
      <c r="H20" s="140"/>
      <c r="I20" s="140"/>
      <c r="J20" s="140"/>
      <c r="K20" s="140"/>
      <c r="L20" s="140"/>
      <c r="M20" s="140"/>
    </row>
    <row r="21" spans="1:13">
      <c r="A21" s="561"/>
      <c r="B21" s="140"/>
      <c r="C21" s="140"/>
      <c r="D21" s="140"/>
      <c r="E21" s="140"/>
      <c r="F21" s="140"/>
      <c r="G21" s="140"/>
      <c r="H21" s="140"/>
      <c r="I21" s="140"/>
      <c r="J21" s="140"/>
      <c r="K21" s="140"/>
      <c r="L21" s="140"/>
      <c r="M21" s="140"/>
    </row>
    <row r="22" spans="1:13">
      <c r="A22" s="561"/>
      <c r="B22" s="140"/>
      <c r="C22" s="140"/>
      <c r="D22" s="140"/>
      <c r="E22" s="140"/>
      <c r="F22" s="140"/>
      <c r="G22" s="140"/>
      <c r="H22" s="140"/>
      <c r="I22" s="140"/>
      <c r="J22" s="140"/>
      <c r="K22" s="140"/>
      <c r="L22" s="140"/>
      <c r="M22" s="140"/>
    </row>
    <row r="23" spans="1:13">
      <c r="A23" s="561"/>
      <c r="B23" s="140"/>
      <c r="C23" s="140"/>
      <c r="D23" s="140"/>
      <c r="E23" s="140"/>
      <c r="F23" s="140"/>
      <c r="G23" s="140"/>
      <c r="H23" s="140"/>
      <c r="I23" s="140"/>
      <c r="J23" s="140"/>
      <c r="K23" s="140"/>
      <c r="L23" s="140"/>
      <c r="M23" s="140"/>
    </row>
    <row r="24" spans="1:13">
      <c r="A24" s="561"/>
      <c r="B24" s="140"/>
      <c r="C24" s="140"/>
      <c r="D24" s="140"/>
      <c r="E24" s="140"/>
      <c r="F24" s="140"/>
      <c r="G24" s="140"/>
      <c r="H24" s="140"/>
      <c r="I24" s="140"/>
      <c r="J24" s="140"/>
      <c r="K24" s="140"/>
      <c r="L24" s="140"/>
      <c r="M24" s="140"/>
    </row>
    <row r="25" spans="1:13">
      <c r="A25" s="561"/>
      <c r="B25" s="140"/>
      <c r="C25" s="140"/>
      <c r="D25" s="140"/>
      <c r="E25" s="140"/>
      <c r="F25" s="140"/>
      <c r="G25" s="140"/>
      <c r="H25" s="140"/>
      <c r="I25" s="140"/>
      <c r="J25" s="140"/>
      <c r="K25" s="140"/>
      <c r="L25" s="140"/>
      <c r="M25" s="140"/>
    </row>
    <row r="26" spans="1:13">
      <c r="A26" s="561"/>
      <c r="B26" s="140"/>
      <c r="C26" s="140"/>
      <c r="D26" s="140"/>
      <c r="E26" s="140"/>
      <c r="F26" s="140"/>
      <c r="G26" s="140"/>
      <c r="H26" s="140"/>
      <c r="I26" s="140"/>
      <c r="J26" s="140"/>
      <c r="K26" s="140"/>
      <c r="L26" s="140"/>
      <c r="M26" s="140"/>
    </row>
    <row r="27" spans="1:13">
      <c r="A27" s="561"/>
      <c r="B27" s="140"/>
      <c r="C27" s="140"/>
      <c r="D27" s="140"/>
      <c r="E27" s="140"/>
      <c r="F27" s="140"/>
      <c r="G27" s="140"/>
      <c r="H27" s="140"/>
      <c r="I27" s="140"/>
      <c r="J27" s="140"/>
      <c r="K27" s="140"/>
      <c r="L27" s="140"/>
      <c r="M27" s="140"/>
    </row>
    <row r="28" spans="1:13">
      <c r="A28" s="561"/>
      <c r="B28" s="140"/>
      <c r="C28" s="140"/>
      <c r="D28" s="140"/>
      <c r="E28" s="140"/>
      <c r="F28" s="140"/>
      <c r="G28" s="140"/>
      <c r="H28" s="140"/>
      <c r="I28" s="140"/>
      <c r="J28" s="140"/>
      <c r="K28" s="140"/>
      <c r="L28" s="140"/>
      <c r="M28" s="140"/>
    </row>
    <row r="29" spans="1:13">
      <c r="A29" s="561"/>
      <c r="B29" s="140"/>
      <c r="C29" s="140"/>
      <c r="D29" s="140"/>
      <c r="E29" s="140"/>
      <c r="F29" s="140"/>
      <c r="G29" s="140"/>
      <c r="H29" s="140"/>
      <c r="I29" s="140"/>
      <c r="J29" s="140"/>
      <c r="K29" s="140"/>
      <c r="L29" s="140"/>
      <c r="M29" s="140"/>
    </row>
    <row r="30" spans="1:13">
      <c r="A30" s="561"/>
      <c r="B30" s="140"/>
      <c r="C30" s="140"/>
      <c r="D30" s="140"/>
      <c r="E30" s="140"/>
      <c r="F30" s="140"/>
      <c r="G30" s="140"/>
      <c r="H30" s="140"/>
      <c r="I30" s="140"/>
      <c r="J30" s="140"/>
      <c r="K30" s="140"/>
      <c r="L30" s="140"/>
      <c r="M30" s="140"/>
    </row>
    <row r="31" spans="1:13">
      <c r="A31" s="161">
        <v>2.0199999999999996</v>
      </c>
      <c r="B31" s="161" t="s">
        <v>129</v>
      </c>
      <c r="C31" s="41"/>
      <c r="D31" s="5"/>
      <c r="E31" s="5"/>
      <c r="F31" s="5"/>
      <c r="G31" s="161"/>
      <c r="H31" s="161"/>
      <c r="I31" s="41"/>
      <c r="J31" s="5"/>
      <c r="K31" s="5"/>
      <c r="L31" s="5"/>
      <c r="M31" s="161"/>
    </row>
    <row r="32" spans="1:13">
      <c r="A32" s="562"/>
      <c r="B32" s="142"/>
      <c r="C32" s="143"/>
      <c r="D32" s="143"/>
      <c r="E32" s="143"/>
      <c r="F32" s="143"/>
      <c r="G32" s="143"/>
      <c r="H32" s="143"/>
      <c r="I32" s="143"/>
      <c r="J32" s="143"/>
      <c r="K32" s="143"/>
      <c r="L32" s="143"/>
      <c r="M32" s="143"/>
    </row>
    <row r="33" spans="1:13">
      <c r="A33" s="562"/>
      <c r="B33" s="543" t="s">
        <v>130</v>
      </c>
      <c r="C33" s="543" t="s">
        <v>123</v>
      </c>
      <c r="D33" s="543"/>
      <c r="E33" s="543"/>
      <c r="F33" s="543"/>
      <c r="G33" s="543"/>
      <c r="H33" s="144"/>
      <c r="I33" s="144"/>
      <c r="J33" s="144"/>
      <c r="K33" s="144"/>
      <c r="L33" s="144"/>
      <c r="M33" s="144"/>
    </row>
    <row r="34" spans="1:13">
      <c r="A34" s="562"/>
      <c r="B34" s="544" t="s">
        <v>131</v>
      </c>
      <c r="C34" s="545" t="s">
        <v>132</v>
      </c>
      <c r="D34" s="546"/>
      <c r="E34" s="546"/>
      <c r="F34" s="547"/>
      <c r="G34" s="547"/>
      <c r="H34" s="145"/>
      <c r="I34" s="145"/>
      <c r="J34" s="145"/>
      <c r="K34" s="145"/>
      <c r="L34" s="145"/>
      <c r="M34" s="145"/>
    </row>
    <row r="35" spans="1:13">
      <c r="A35" s="562"/>
      <c r="B35" s="548" t="s">
        <v>133</v>
      </c>
      <c r="C35" s="545" t="s">
        <v>134</v>
      </c>
      <c r="D35" s="546"/>
      <c r="E35" s="546"/>
      <c r="F35" s="547"/>
      <c r="G35" s="547"/>
      <c r="H35" s="145"/>
      <c r="I35" s="145"/>
      <c r="J35" s="145"/>
      <c r="K35" s="145"/>
      <c r="L35" s="145"/>
      <c r="M35" s="145"/>
    </row>
    <row r="36" spans="1:13">
      <c r="A36"/>
    </row>
    <row r="37" spans="1:13">
      <c r="A37" s="562"/>
      <c r="B37" s="549" t="s">
        <v>135</v>
      </c>
      <c r="C37" s="547"/>
      <c r="D37" s="547"/>
      <c r="E37" s="547"/>
      <c r="F37" s="547"/>
      <c r="G37" s="547"/>
      <c r="H37" s="145"/>
      <c r="I37" s="145"/>
      <c r="J37" s="145"/>
      <c r="K37" s="145"/>
      <c r="L37" s="145"/>
      <c r="M37" s="145"/>
    </row>
    <row r="38" spans="1:13">
      <c r="A38" s="562"/>
      <c r="B38" s="145"/>
      <c r="C38" s="145"/>
      <c r="D38" s="145"/>
      <c r="E38" s="145"/>
      <c r="F38" s="145"/>
      <c r="G38" s="145"/>
      <c r="H38" s="145"/>
      <c r="I38" s="145"/>
      <c r="J38" s="145"/>
      <c r="K38" s="145"/>
      <c r="L38" s="145"/>
      <c r="M38" s="145"/>
    </row>
    <row r="39" spans="1:13">
      <c r="A39" s="161">
        <v>2.0299999999999994</v>
      </c>
      <c r="B39" s="161" t="s">
        <v>136</v>
      </c>
      <c r="C39" s="41"/>
      <c r="D39" s="5"/>
      <c r="E39" s="5"/>
      <c r="F39" s="5"/>
      <c r="G39" s="161"/>
      <c r="H39" s="161"/>
      <c r="I39" s="41"/>
      <c r="J39" s="5"/>
      <c r="K39" s="5"/>
      <c r="L39" s="5"/>
      <c r="M39" s="161"/>
    </row>
    <row r="40" spans="1:13">
      <c r="A40" s="146"/>
      <c r="B40" s="142"/>
      <c r="C40" s="147"/>
      <c r="D40" s="143"/>
      <c r="E40" s="147"/>
      <c r="F40" s="147"/>
      <c r="G40" s="147"/>
      <c r="H40" s="147"/>
      <c r="I40" s="147"/>
      <c r="J40" s="147"/>
      <c r="K40" s="145"/>
      <c r="L40" s="145"/>
      <c r="M40" s="145"/>
    </row>
    <row r="41" spans="1:13">
      <c r="A41" s="146"/>
      <c r="B41" s="550" t="s">
        <v>137</v>
      </c>
      <c r="C41" s="550" t="s">
        <v>123</v>
      </c>
      <c r="D41" s="550"/>
      <c r="E41" s="550"/>
      <c r="F41" s="148"/>
      <c r="G41" s="148"/>
      <c r="H41" s="148"/>
      <c r="I41" s="148"/>
      <c r="J41" s="148"/>
      <c r="K41" s="148"/>
      <c r="L41" s="148"/>
      <c r="M41" s="148"/>
    </row>
    <row r="42" spans="1:13">
      <c r="A42" s="146"/>
      <c r="B42" s="551" t="s">
        <v>292</v>
      </c>
      <c r="C42" s="552" t="s">
        <v>161</v>
      </c>
      <c r="D42" s="552"/>
      <c r="E42" s="552"/>
      <c r="F42" s="149"/>
      <c r="G42" s="149"/>
      <c r="H42" s="149"/>
      <c r="I42" s="149"/>
      <c r="J42" s="149"/>
      <c r="K42" s="149"/>
      <c r="L42" s="149"/>
      <c r="M42" s="149"/>
    </row>
    <row r="43" spans="1:13">
      <c r="A43" s="146"/>
      <c r="B43" s="553" t="s">
        <v>293</v>
      </c>
      <c r="C43" s="552" t="s">
        <v>162</v>
      </c>
      <c r="D43" s="552"/>
      <c r="E43" s="552"/>
      <c r="F43" s="149"/>
      <c r="G43" s="149"/>
      <c r="H43" s="149"/>
      <c r="I43" s="149"/>
      <c r="J43" s="149"/>
      <c r="K43" s="149"/>
      <c r="L43" s="149"/>
      <c r="M43" s="149"/>
    </row>
    <row r="44" spans="1:13">
      <c r="A44" s="146"/>
      <c r="B44" s="552" t="s">
        <v>209</v>
      </c>
      <c r="C44" s="552" t="s">
        <v>138</v>
      </c>
      <c r="D44" s="554"/>
      <c r="E44" s="555"/>
      <c r="F44" s="150"/>
      <c r="G44" s="150"/>
      <c r="H44" s="150"/>
      <c r="I44" s="151"/>
      <c r="J44" s="151"/>
      <c r="K44" s="152"/>
      <c r="L44" s="152"/>
      <c r="M44" s="152"/>
    </row>
    <row r="45" spans="1:13">
      <c r="A45" s="146"/>
      <c r="B45" s="556" t="s">
        <v>294</v>
      </c>
      <c r="C45" s="555" t="s">
        <v>160</v>
      </c>
      <c r="D45" s="555"/>
      <c r="E45" s="555"/>
      <c r="F45" s="150"/>
      <c r="G45" s="150"/>
      <c r="H45" s="150"/>
      <c r="I45" s="150"/>
      <c r="J45" s="150"/>
      <c r="K45" s="150"/>
      <c r="L45" s="150"/>
      <c r="M45" s="150"/>
    </row>
    <row r="46" spans="1:13">
      <c r="A46" s="146"/>
      <c r="B46" s="557" t="s">
        <v>210</v>
      </c>
      <c r="C46" s="558" t="s">
        <v>139</v>
      </c>
      <c r="D46" s="555"/>
      <c r="E46" s="555"/>
      <c r="F46" s="150"/>
      <c r="G46" s="150"/>
      <c r="H46" s="150"/>
      <c r="I46" s="150"/>
      <c r="J46" s="150"/>
      <c r="K46" s="150"/>
      <c r="L46" s="150"/>
      <c r="M46" s="150"/>
    </row>
    <row r="47" spans="1:13">
      <c r="A47" s="146"/>
      <c r="B47" s="559" t="s">
        <v>211</v>
      </c>
      <c r="C47" s="558" t="s">
        <v>140</v>
      </c>
      <c r="D47" s="555"/>
      <c r="E47" s="555"/>
      <c r="F47" s="150"/>
      <c r="G47" s="150"/>
      <c r="H47" s="150"/>
      <c r="I47" s="150"/>
      <c r="J47" s="150"/>
      <c r="K47" s="150"/>
      <c r="L47" s="150"/>
      <c r="M47" s="150"/>
    </row>
    <row r="48" spans="1:13">
      <c r="A48" s="146"/>
      <c r="B48" s="554"/>
      <c r="C48" s="547"/>
      <c r="D48" s="547"/>
      <c r="E48" s="547"/>
      <c r="F48" s="145"/>
      <c r="G48" s="145"/>
      <c r="H48" s="145"/>
      <c r="I48" s="145"/>
      <c r="J48" s="145"/>
      <c r="K48" s="145"/>
      <c r="L48" s="145"/>
      <c r="M48" s="145"/>
    </row>
    <row r="49" spans="1:13">
      <c r="A49" s="146"/>
      <c r="B49" s="560" t="s">
        <v>141</v>
      </c>
      <c r="C49" s="547"/>
      <c r="D49" s="547"/>
      <c r="E49" s="547"/>
      <c r="F49" s="145"/>
      <c r="G49" s="145"/>
      <c r="H49" s="145"/>
      <c r="I49" s="145"/>
      <c r="J49" s="145"/>
      <c r="K49" s="145"/>
      <c r="L49" s="145"/>
      <c r="M49" s="145"/>
    </row>
    <row r="50" spans="1:13">
      <c r="A50" s="146"/>
      <c r="B50" s="141"/>
      <c r="C50" s="141"/>
      <c r="D50" s="141"/>
      <c r="E50" s="141"/>
      <c r="F50" s="141"/>
      <c r="G50" s="141"/>
      <c r="H50" s="141"/>
      <c r="I50" s="141"/>
      <c r="J50" s="141"/>
      <c r="K50" s="141"/>
      <c r="L50" s="141"/>
      <c r="M50" s="141"/>
    </row>
    <row r="51" spans="1:13">
      <c r="A51" s="542" t="s">
        <v>5</v>
      </c>
      <c r="B51" s="170"/>
      <c r="C51" s="50"/>
      <c r="D51" s="307"/>
      <c r="E51" s="307"/>
      <c r="F51" s="307"/>
      <c r="G51" s="307"/>
      <c r="H51" s="307"/>
      <c r="I51" s="307"/>
      <c r="J51" s="307"/>
      <c r="K51" s="307"/>
      <c r="L51" s="307"/>
      <c r="M51" s="307"/>
    </row>
  </sheetData>
  <sheetProtection password="9F3C" sheet="1" objects="1" scenarios="1" selectLockedCells="1" selectUnlockedCells="1"/>
  <hyperlinks>
    <hyperlink ref="B5" location="Contents!A1" display="[To Contents]"/>
  </hyperlink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outlinePr summaryBelow="0" summaryRight="0"/>
    <pageSetUpPr autoPageBreaks="0"/>
  </sheetPr>
  <dimension ref="A1:O21"/>
  <sheetViews>
    <sheetView showGridLines="0" tabSelected="1" zoomScaleNormal="100" zoomScaleSheetLayoutView="100" workbookViewId="0">
      <pane xSplit="4" ySplit="9" topLeftCell="E10" activePane="bottomRight" state="frozen"/>
      <selection activeCell="C5" sqref="C5:M58"/>
      <selection pane="topRight" activeCell="C5" sqref="C5:M58"/>
      <selection pane="bottomLeft" activeCell="C5" sqref="C5:M58"/>
      <selection pane="bottomRight" activeCell="D5" sqref="D5"/>
    </sheetView>
  </sheetViews>
  <sheetFormatPr defaultColWidth="0" defaultRowHeight="13.8"/>
  <cols>
    <col min="1" max="1" width="5.33203125" customWidth="1"/>
    <col min="2" max="2" width="2.44140625" customWidth="1"/>
    <col min="3" max="3" width="8.44140625" customWidth="1"/>
    <col min="4" max="4" width="44" customWidth="1"/>
    <col min="5" max="5" width="24" customWidth="1"/>
    <col min="6" max="6" width="26.33203125" hidden="1" customWidth="1"/>
    <col min="7" max="7" width="4.33203125" customWidth="1"/>
    <col min="8" max="13" width="9.109375" hidden="1" customWidth="1"/>
    <col min="14" max="15" width="0" hidden="1" customWidth="1"/>
    <col min="16" max="16384" width="9.109375" hidden="1"/>
  </cols>
  <sheetData>
    <row r="1" spans="1:10" ht="21">
      <c r="A1" s="423" t="s">
        <v>313</v>
      </c>
      <c r="B1" s="119"/>
      <c r="C1" s="153"/>
      <c r="D1" s="153"/>
      <c r="E1" s="153"/>
      <c r="F1" s="153"/>
    </row>
    <row r="2" spans="1:10" ht="15.6">
      <c r="A2" s="424">
        <v>3</v>
      </c>
      <c r="B2" s="123" t="s">
        <v>315</v>
      </c>
      <c r="C2" s="154"/>
      <c r="D2" s="153"/>
      <c r="E2" s="153"/>
      <c r="F2" s="153"/>
    </row>
    <row r="3" spans="1:10" ht="15.6">
      <c r="A3" s="127"/>
      <c r="B3" s="122" t="s">
        <v>296</v>
      </c>
      <c r="C3" s="153"/>
      <c r="D3" s="154"/>
      <c r="E3" s="154"/>
      <c r="F3" s="153"/>
    </row>
    <row r="4" spans="1:10" ht="15.6">
      <c r="A4" s="155"/>
      <c r="B4" s="154"/>
      <c r="C4" s="153"/>
      <c r="D4" s="154"/>
      <c r="E4" s="154"/>
      <c r="F4" s="153"/>
    </row>
    <row r="5" spans="1:10">
      <c r="A5" s="156"/>
      <c r="B5" s="139" t="s">
        <v>127</v>
      </c>
    </row>
    <row r="6" spans="1:10">
      <c r="A6" s="161">
        <v>3.01</v>
      </c>
      <c r="B6" s="161" t="s">
        <v>212</v>
      </c>
      <c r="C6" s="41"/>
      <c r="D6" s="5"/>
      <c r="E6" s="5"/>
      <c r="F6" s="5"/>
    </row>
    <row r="7" spans="1:10">
      <c r="A7" s="274"/>
      <c r="B7" s="274"/>
      <c r="C7" s="137"/>
      <c r="D7" s="137"/>
      <c r="E7" s="137"/>
      <c r="F7" s="137"/>
    </row>
    <row r="8" spans="1:10" s="276" customFormat="1" ht="27.6">
      <c r="A8" s="274"/>
      <c r="B8" s="274"/>
      <c r="C8" s="281" t="s">
        <v>213</v>
      </c>
      <c r="D8" s="282" t="s">
        <v>403</v>
      </c>
      <c r="E8" s="282" t="s">
        <v>279</v>
      </c>
      <c r="F8" s="139"/>
    </row>
    <row r="9" spans="1:10" s="286" customFormat="1">
      <c r="A9" s="283"/>
      <c r="B9" s="283"/>
      <c r="C9" s="284"/>
      <c r="D9" s="285" t="s">
        <v>402</v>
      </c>
      <c r="E9" s="284"/>
      <c r="F9" s="139"/>
    </row>
    <row r="10" spans="1:10" s="276" customFormat="1" ht="41.4">
      <c r="A10" s="274"/>
      <c r="B10" s="274"/>
      <c r="C10" s="439">
        <v>1</v>
      </c>
      <c r="D10" s="287" t="s">
        <v>303</v>
      </c>
      <c r="E10" s="420" t="s">
        <v>281</v>
      </c>
      <c r="F10" s="139"/>
      <c r="G10" s="270"/>
      <c r="H10" s="270"/>
      <c r="I10" s="270"/>
      <c r="J10" s="270"/>
    </row>
    <row r="11" spans="1:10" s="276" customFormat="1" ht="41.4">
      <c r="A11" s="274"/>
      <c r="B11" s="274"/>
      <c r="C11" s="330">
        <v>2</v>
      </c>
      <c r="D11" s="287" t="s">
        <v>307</v>
      </c>
      <c r="E11" s="420" t="s">
        <v>287</v>
      </c>
      <c r="F11" s="139"/>
      <c r="G11" s="270"/>
      <c r="H11" s="270"/>
      <c r="I11" s="270"/>
      <c r="J11" s="270"/>
    </row>
    <row r="12" spans="1:10" s="286" customFormat="1" ht="41.4">
      <c r="A12" s="303"/>
      <c r="B12" s="283"/>
      <c r="C12" s="439">
        <v>3</v>
      </c>
      <c r="D12" s="287" t="s">
        <v>302</v>
      </c>
      <c r="E12" s="312" t="s">
        <v>224</v>
      </c>
      <c r="F12" s="139"/>
      <c r="G12" s="313"/>
      <c r="H12" s="313"/>
      <c r="I12" s="313"/>
      <c r="J12" s="313"/>
    </row>
    <row r="13" spans="1:10" s="276" customFormat="1" ht="27.6">
      <c r="A13" s="274"/>
      <c r="B13" s="274"/>
      <c r="C13" s="439">
        <v>4</v>
      </c>
      <c r="D13" s="287" t="s">
        <v>300</v>
      </c>
      <c r="E13" s="420" t="s">
        <v>280</v>
      </c>
      <c r="F13" s="139"/>
      <c r="G13" s="270"/>
      <c r="H13" s="270"/>
      <c r="I13" s="270"/>
      <c r="J13" s="270"/>
    </row>
    <row r="14" spans="1:10" s="276" customFormat="1" ht="69">
      <c r="A14" s="283"/>
      <c r="B14" s="274"/>
      <c r="C14" s="439">
        <v>5</v>
      </c>
      <c r="D14" s="287" t="s">
        <v>299</v>
      </c>
      <c r="E14" s="420" t="s">
        <v>291</v>
      </c>
      <c r="F14" s="139"/>
      <c r="G14" s="270"/>
      <c r="H14" s="270"/>
      <c r="I14" s="270"/>
      <c r="J14" s="270"/>
    </row>
    <row r="15" spans="1:10" s="276" customFormat="1">
      <c r="A15" s="274"/>
      <c r="B15" s="274"/>
      <c r="C15" s="439">
        <v>6</v>
      </c>
      <c r="D15" s="287" t="s">
        <v>301</v>
      </c>
      <c r="E15" s="420" t="s">
        <v>286</v>
      </c>
      <c r="F15" s="139"/>
      <c r="G15" s="270"/>
      <c r="H15" s="270"/>
      <c r="I15" s="270"/>
      <c r="J15" s="270"/>
    </row>
    <row r="16" spans="1:10" s="276" customFormat="1" ht="41.4">
      <c r="A16" s="274"/>
      <c r="B16" s="274"/>
      <c r="C16" s="439">
        <v>7</v>
      </c>
      <c r="D16" s="287" t="s">
        <v>304</v>
      </c>
      <c r="E16" s="420" t="s">
        <v>289</v>
      </c>
      <c r="F16" s="139"/>
      <c r="G16" s="270"/>
      <c r="H16" s="270"/>
      <c r="I16" s="270"/>
      <c r="J16" s="270"/>
    </row>
    <row r="17" spans="1:10" s="276" customFormat="1" ht="27.6">
      <c r="A17" s="274"/>
      <c r="B17" s="274"/>
      <c r="C17" s="330">
        <v>8</v>
      </c>
      <c r="D17" s="287" t="s">
        <v>298</v>
      </c>
      <c r="E17" s="278" t="s">
        <v>290</v>
      </c>
      <c r="F17" s="139"/>
      <c r="G17" s="270"/>
      <c r="H17" s="270"/>
      <c r="I17" s="270"/>
      <c r="J17" s="270"/>
    </row>
    <row r="18" spans="1:10" s="276" customFormat="1" ht="138">
      <c r="A18" s="274"/>
      <c r="B18" s="274"/>
      <c r="C18" s="439">
        <v>9</v>
      </c>
      <c r="D18" s="287" t="s">
        <v>305</v>
      </c>
      <c r="E18" s="277" t="s">
        <v>306</v>
      </c>
      <c r="F18" s="139"/>
      <c r="G18" s="270"/>
      <c r="H18" s="270"/>
      <c r="I18" s="270"/>
      <c r="J18" s="270"/>
    </row>
    <row r="19" spans="1:10" s="276" customFormat="1">
      <c r="A19" s="274"/>
      <c r="B19" s="274"/>
      <c r="C19" s="421"/>
      <c r="D19" s="422"/>
      <c r="E19" s="422"/>
      <c r="F19" s="422"/>
      <c r="G19" s="270"/>
      <c r="H19" s="270"/>
    </row>
    <row r="20" spans="1:10" s="279" customFormat="1">
      <c r="A20" s="280"/>
      <c r="B20" s="280"/>
      <c r="C20" s="280"/>
      <c r="D20" s="280"/>
      <c r="E20" s="280"/>
      <c r="F20" s="275"/>
    </row>
    <row r="21" spans="1:10">
      <c r="A21" s="33" t="s">
        <v>5</v>
      </c>
      <c r="B21" s="170"/>
      <c r="C21" s="33"/>
      <c r="D21" s="170"/>
      <c r="E21" s="33"/>
      <c r="F21" s="170"/>
    </row>
  </sheetData>
  <sheetProtection password="9F3C" sheet="1" objects="1" scenarios="1" selectLockedCells="1" selectUnlockedCells="1"/>
  <hyperlinks>
    <hyperlink ref="B5" location="Contents!A1" display="[To Contents]"/>
  </hyperlink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70C0"/>
    <pageSetUpPr autoPageBreaks="0" fitToPage="1"/>
  </sheetPr>
  <dimension ref="A1:L57"/>
  <sheetViews>
    <sheetView showGridLines="0" zoomScaleNormal="100" zoomScaleSheetLayoutView="100" workbookViewId="0">
      <pane xSplit="3" ySplit="13" topLeftCell="D38" activePane="bottomRight" state="frozen"/>
      <selection activeCell="C5" sqref="C5:M58"/>
      <selection pane="topRight" activeCell="C5" sqref="C5:M58"/>
      <selection pane="bottomLeft" activeCell="C5" sqref="C5:M58"/>
      <selection pane="bottomRight" activeCell="B19" sqref="B19"/>
    </sheetView>
  </sheetViews>
  <sheetFormatPr defaultColWidth="0" defaultRowHeight="13.8"/>
  <cols>
    <col min="1" max="1" width="5.6640625" style="16" customWidth="1"/>
    <col min="2" max="2" width="67.88671875" style="163" customWidth="1"/>
    <col min="3" max="3" width="11.44140625" style="47" customWidth="1"/>
    <col min="4" max="9" width="12.6640625" style="16" customWidth="1"/>
    <col min="10" max="10" width="2.44140625" style="1" customWidth="1"/>
    <col min="11" max="16384" width="9.109375" style="1" hidden="1"/>
  </cols>
  <sheetData>
    <row r="1" spans="1:12" s="115" customFormat="1" ht="18">
      <c r="A1" s="423" t="s">
        <v>313</v>
      </c>
      <c r="B1" s="112"/>
      <c r="C1" s="113"/>
      <c r="D1" s="114"/>
      <c r="E1" s="114"/>
      <c r="F1" s="114"/>
      <c r="G1" s="114"/>
      <c r="H1" s="114"/>
      <c r="I1" s="114"/>
    </row>
    <row r="2" spans="1:12" s="108" customFormat="1">
      <c r="A2" s="424">
        <v>4</v>
      </c>
      <c r="B2" s="425" t="s">
        <v>316</v>
      </c>
      <c r="C2" s="103"/>
      <c r="D2" s="104"/>
      <c r="E2" s="104"/>
      <c r="F2" s="104"/>
      <c r="G2" s="104"/>
      <c r="H2" s="104"/>
      <c r="I2" s="104"/>
    </row>
    <row r="3" spans="1:12" s="108" customFormat="1">
      <c r="A3" s="110"/>
      <c r="B3" s="109" t="s">
        <v>296</v>
      </c>
      <c r="C3" s="103"/>
      <c r="D3" s="104"/>
      <c r="E3" s="104"/>
      <c r="F3" s="104"/>
      <c r="G3" s="104"/>
      <c r="H3" s="104"/>
      <c r="I3" s="104"/>
    </row>
    <row r="4" spans="1:12" s="108" customFormat="1">
      <c r="A4" s="110"/>
      <c r="B4" s="109"/>
      <c r="C4" s="103"/>
      <c r="D4" s="104"/>
      <c r="E4" s="104"/>
      <c r="F4" s="104"/>
      <c r="G4" s="104"/>
      <c r="H4" s="104"/>
      <c r="I4" s="104"/>
    </row>
    <row r="5" spans="1:12">
      <c r="A5" s="12"/>
      <c r="B5" s="158" t="s">
        <v>127</v>
      </c>
      <c r="C5" s="40"/>
      <c r="D5" s="12"/>
      <c r="E5" s="12"/>
      <c r="F5" s="12"/>
      <c r="G5" s="12"/>
      <c r="H5" s="12"/>
      <c r="I5" s="12"/>
    </row>
    <row r="6" spans="1:12">
      <c r="A6" s="161">
        <v>4.01</v>
      </c>
      <c r="B6" s="161" t="s">
        <v>48</v>
      </c>
      <c r="C6" s="41"/>
      <c r="D6" s="5"/>
      <c r="E6" s="5"/>
      <c r="F6" s="5"/>
      <c r="G6" s="5"/>
      <c r="H6" s="5"/>
      <c r="I6" s="5"/>
    </row>
    <row r="7" spans="1:12">
      <c r="A7" s="10"/>
      <c r="B7" s="171"/>
      <c r="C7" s="42"/>
      <c r="D7" s="1"/>
      <c r="E7" s="1"/>
      <c r="F7" s="1"/>
      <c r="G7" s="1"/>
      <c r="H7" s="1"/>
      <c r="I7" s="1"/>
    </row>
    <row r="8" spans="1:12" s="60" customFormat="1">
      <c r="A8" s="57"/>
      <c r="B8" s="172" t="s">
        <v>49</v>
      </c>
      <c r="C8" s="58"/>
      <c r="D8" s="59"/>
      <c r="E8" s="205">
        <v>2015</v>
      </c>
      <c r="F8" s="440">
        <v>2016</v>
      </c>
      <c r="G8" s="440">
        <v>2017</v>
      </c>
      <c r="H8" s="440">
        <v>2018</v>
      </c>
      <c r="I8" s="440">
        <v>2019</v>
      </c>
      <c r="J8" s="86"/>
      <c r="K8" s="86"/>
      <c r="L8" s="86"/>
    </row>
    <row r="9" spans="1:12" s="64" customFormat="1">
      <c r="A9" s="61"/>
      <c r="B9" s="172" t="s">
        <v>50</v>
      </c>
      <c r="C9" s="62"/>
      <c r="D9" s="63"/>
      <c r="E9" s="206">
        <v>41821</v>
      </c>
      <c r="F9" s="441">
        <v>42186</v>
      </c>
      <c r="G9" s="441">
        <v>42552</v>
      </c>
      <c r="H9" s="441">
        <v>42917</v>
      </c>
      <c r="I9" s="441">
        <v>43282</v>
      </c>
      <c r="J9" s="87"/>
      <c r="K9" s="87"/>
      <c r="L9" s="87"/>
    </row>
    <row r="10" spans="1:12" s="64" customFormat="1">
      <c r="A10" s="61"/>
      <c r="B10" s="172" t="s">
        <v>51</v>
      </c>
      <c r="C10" s="65"/>
      <c r="D10" s="66"/>
      <c r="E10" s="206">
        <v>42185</v>
      </c>
      <c r="F10" s="441">
        <v>42551</v>
      </c>
      <c r="G10" s="441">
        <v>42916</v>
      </c>
      <c r="H10" s="441">
        <v>43281</v>
      </c>
      <c r="I10" s="441">
        <v>43646</v>
      </c>
      <c r="J10" s="87"/>
      <c r="K10" s="87"/>
      <c r="L10" s="87"/>
    </row>
    <row r="11" spans="1:12">
      <c r="A11" s="18"/>
      <c r="B11" s="172" t="s">
        <v>81</v>
      </c>
      <c r="C11" s="43"/>
      <c r="D11" s="17"/>
      <c r="E11" s="207">
        <v>0</v>
      </c>
      <c r="F11" s="207">
        <v>0</v>
      </c>
      <c r="G11" s="442">
        <v>1</v>
      </c>
      <c r="H11" s="442">
        <v>2</v>
      </c>
      <c r="I11" s="442">
        <v>3</v>
      </c>
      <c r="J11" s="319"/>
      <c r="K11" s="319"/>
      <c r="L11" s="319"/>
    </row>
    <row r="12" spans="1:12">
      <c r="A12" s="17"/>
      <c r="B12" s="173" t="s">
        <v>82</v>
      </c>
      <c r="C12" s="44"/>
      <c r="D12" s="1"/>
      <c r="E12" s="207">
        <v>0</v>
      </c>
      <c r="F12" s="207">
        <v>0</v>
      </c>
      <c r="G12" s="20">
        <v>1</v>
      </c>
      <c r="H12" s="20">
        <v>1</v>
      </c>
      <c r="I12" s="20">
        <v>1</v>
      </c>
    </row>
    <row r="13" spans="1:12" s="78" customFormat="1">
      <c r="A13" s="79"/>
      <c r="B13" s="174"/>
      <c r="C13" s="80"/>
      <c r="D13" s="81"/>
      <c r="E13" s="79"/>
      <c r="F13" s="79"/>
      <c r="G13" s="79"/>
      <c r="H13" s="82"/>
      <c r="I13" s="82"/>
    </row>
    <row r="14" spans="1:12">
      <c r="A14" s="161">
        <v>4.0199999999999996</v>
      </c>
      <c r="B14" s="161" t="s">
        <v>102</v>
      </c>
      <c r="C14" s="41"/>
      <c r="D14" s="5"/>
      <c r="E14" s="5"/>
      <c r="F14" s="5"/>
      <c r="G14" s="5"/>
      <c r="H14" s="5"/>
      <c r="I14" s="5"/>
    </row>
    <row r="15" spans="1:12">
      <c r="A15" s="1"/>
      <c r="B15" s="175"/>
      <c r="C15" s="43"/>
      <c r="D15" s="230"/>
      <c r="E15" s="223"/>
      <c r="F15" s="223"/>
      <c r="G15" s="223"/>
      <c r="H15" s="223"/>
      <c r="I15" s="223"/>
    </row>
    <row r="16" spans="1:12">
      <c r="B16" s="173" t="s">
        <v>111</v>
      </c>
      <c r="C16" s="48" t="s">
        <v>24</v>
      </c>
      <c r="D16" s="222"/>
      <c r="E16" s="306"/>
      <c r="F16" s="306">
        <v>108.2</v>
      </c>
      <c r="G16" s="306">
        <v>110.5</v>
      </c>
      <c r="H16" s="306">
        <v>112.6</v>
      </c>
      <c r="I16" s="223"/>
    </row>
    <row r="17" spans="1:12">
      <c r="B17" s="173" t="s">
        <v>113</v>
      </c>
      <c r="C17" s="48" t="s">
        <v>24</v>
      </c>
      <c r="D17" s="222"/>
      <c r="E17" s="306"/>
      <c r="F17" s="306">
        <v>108.6</v>
      </c>
      <c r="G17" s="306">
        <v>110.7</v>
      </c>
      <c r="H17" s="443">
        <v>113.57820000000001</v>
      </c>
      <c r="I17" s="444">
        <v>116.30407680000002</v>
      </c>
    </row>
    <row r="18" spans="1:12">
      <c r="A18" s="8"/>
      <c r="B18" s="176" t="s">
        <v>114</v>
      </c>
      <c r="C18" s="48" t="s">
        <v>24</v>
      </c>
      <c r="D18" s="230"/>
      <c r="E18" s="306"/>
      <c r="F18" s="306">
        <v>107.6</v>
      </c>
      <c r="G18" s="306">
        <v>109.1</v>
      </c>
      <c r="H18" s="306">
        <v>111.5</v>
      </c>
      <c r="I18" s="223"/>
    </row>
    <row r="19" spans="1:12">
      <c r="A19" s="8"/>
      <c r="B19" s="176" t="s">
        <v>115</v>
      </c>
      <c r="C19" s="48" t="s">
        <v>24</v>
      </c>
      <c r="D19" s="230"/>
      <c r="E19" s="306"/>
      <c r="F19" s="306">
        <v>108.3</v>
      </c>
      <c r="G19" s="306">
        <v>109.9</v>
      </c>
      <c r="H19" s="306">
        <v>112.3</v>
      </c>
      <c r="I19" s="223"/>
    </row>
    <row r="20" spans="1:12">
      <c r="A20" s="8"/>
      <c r="B20" s="176" t="s">
        <v>112</v>
      </c>
      <c r="C20" s="48" t="s">
        <v>24</v>
      </c>
      <c r="D20" s="230"/>
      <c r="E20" s="306">
        <v>106.4</v>
      </c>
      <c r="F20" s="306">
        <v>108.2</v>
      </c>
      <c r="G20" s="306">
        <v>110.9</v>
      </c>
      <c r="H20" s="306">
        <v>113.3</v>
      </c>
      <c r="I20" s="223"/>
    </row>
    <row r="21" spans="1:12">
      <c r="A21" s="8"/>
      <c r="B21" s="176" t="s">
        <v>116</v>
      </c>
      <c r="C21" s="48" t="s">
        <v>24</v>
      </c>
      <c r="D21" s="230"/>
      <c r="E21" s="306">
        <v>107.1</v>
      </c>
      <c r="F21" s="306">
        <v>108.6</v>
      </c>
      <c r="G21" s="306">
        <v>111</v>
      </c>
      <c r="H21" s="223"/>
      <c r="I21" s="223"/>
    </row>
    <row r="22" spans="1:12">
      <c r="A22" s="8"/>
      <c r="B22" s="212" t="s">
        <v>164</v>
      </c>
      <c r="C22" s="45" t="s">
        <v>1</v>
      </c>
      <c r="D22" s="6"/>
      <c r="E22" s="306"/>
      <c r="F22" s="306"/>
      <c r="G22" s="306"/>
      <c r="H22" s="264">
        <v>2.5999999999999999E-2</v>
      </c>
      <c r="I22" s="265">
        <v>2.4E-2</v>
      </c>
    </row>
    <row r="23" spans="1:12">
      <c r="B23" s="164"/>
      <c r="C23" s="48"/>
      <c r="D23" s="17"/>
      <c r="E23" s="17"/>
      <c r="F23" s="19"/>
      <c r="G23" s="25"/>
      <c r="H23" s="25"/>
      <c r="I23" s="25"/>
    </row>
    <row r="24" spans="1:12">
      <c r="A24" s="161">
        <v>4.0299999999999994</v>
      </c>
      <c r="B24" s="161" t="s">
        <v>65</v>
      </c>
      <c r="C24" s="41"/>
      <c r="D24" s="5"/>
      <c r="E24" s="5"/>
      <c r="F24" s="5"/>
      <c r="G24" s="5"/>
      <c r="H24" s="5"/>
      <c r="I24" s="5"/>
    </row>
    <row r="25" spans="1:12">
      <c r="D25" s="258"/>
      <c r="E25" s="258"/>
      <c r="F25" s="258"/>
      <c r="G25" s="216"/>
      <c r="H25" s="216"/>
      <c r="I25" s="216"/>
    </row>
    <row r="26" spans="1:12">
      <c r="A26" s="17"/>
      <c r="B26" s="164" t="s">
        <v>21</v>
      </c>
      <c r="C26" s="43" t="s">
        <v>83</v>
      </c>
      <c r="D26" s="262"/>
      <c r="E26" s="216"/>
      <c r="F26" s="216"/>
      <c r="G26" s="445">
        <v>4142.0477219999993</v>
      </c>
      <c r="H26" s="436">
        <v>4295.2179476465644</v>
      </c>
      <c r="I26" s="436">
        <v>4475.4199843046736</v>
      </c>
      <c r="J26" s="319"/>
      <c r="K26" s="319"/>
      <c r="L26" s="319"/>
    </row>
    <row r="27" spans="1:12">
      <c r="A27" s="17"/>
      <c r="B27" s="177" t="s">
        <v>67</v>
      </c>
      <c r="C27" s="43" t="s">
        <v>83</v>
      </c>
      <c r="D27" s="260"/>
      <c r="E27" s="216"/>
      <c r="F27" s="216"/>
      <c r="G27" s="446">
        <v>80.794609695657982</v>
      </c>
      <c r="H27" s="447">
        <v>112.5550771128985</v>
      </c>
      <c r="I27" s="447">
        <v>108.22241906914266</v>
      </c>
      <c r="J27" s="319"/>
      <c r="K27" s="319"/>
      <c r="L27" s="319"/>
    </row>
    <row r="28" spans="1:12">
      <c r="A28" s="17"/>
      <c r="B28" s="177" t="s">
        <v>230</v>
      </c>
      <c r="C28" s="43" t="s">
        <v>83</v>
      </c>
      <c r="D28" s="263"/>
      <c r="E28" s="216"/>
      <c r="F28" s="216"/>
      <c r="G28" s="446">
        <v>72.375615950906663</v>
      </c>
      <c r="H28" s="446">
        <v>67.646959545210777</v>
      </c>
      <c r="I28" s="446">
        <v>67.694953819200208</v>
      </c>
      <c r="J28" s="319"/>
      <c r="K28" s="319"/>
      <c r="L28" s="319"/>
    </row>
    <row r="29" spans="1:12">
      <c r="A29" s="17"/>
      <c r="B29" s="186" t="s">
        <v>166</v>
      </c>
      <c r="C29" s="43" t="s">
        <v>83</v>
      </c>
      <c r="D29" s="263"/>
      <c r="E29" s="216"/>
      <c r="F29" s="216"/>
      <c r="G29" s="446">
        <v>0</v>
      </c>
      <c r="H29" s="446">
        <v>0</v>
      </c>
      <c r="I29" s="446">
        <v>0</v>
      </c>
      <c r="J29" s="319"/>
      <c r="K29" s="319"/>
      <c r="L29" s="319"/>
    </row>
    <row r="30" spans="1:12">
      <c r="A30" s="17"/>
      <c r="B30" s="178" t="s">
        <v>174</v>
      </c>
      <c r="C30" s="43" t="s">
        <v>83</v>
      </c>
      <c r="D30" s="216"/>
      <c r="E30" s="216"/>
      <c r="F30" s="216"/>
      <c r="G30" s="446">
        <v>-297.57467532710956</v>
      </c>
      <c r="H30" s="446">
        <v>-217.21248691144396</v>
      </c>
      <c r="I30" s="446">
        <v>-130.33972823174014</v>
      </c>
      <c r="J30" s="319"/>
      <c r="K30" s="319"/>
      <c r="L30" s="319"/>
    </row>
    <row r="31" spans="1:12">
      <c r="A31" s="17"/>
      <c r="B31" s="178" t="s">
        <v>175</v>
      </c>
      <c r="C31" s="43" t="s">
        <v>83</v>
      </c>
      <c r="D31" s="260"/>
      <c r="E31" s="216"/>
      <c r="F31" s="216"/>
      <c r="G31" s="446">
        <v>0</v>
      </c>
      <c r="H31" s="447">
        <v>-297.57467532710956</v>
      </c>
      <c r="I31" s="447">
        <v>-514.78716223855349</v>
      </c>
      <c r="J31" s="319"/>
      <c r="K31" s="319"/>
      <c r="L31" s="319"/>
    </row>
    <row r="32" spans="1:12">
      <c r="A32" s="17"/>
      <c r="B32" s="450" t="s">
        <v>118</v>
      </c>
      <c r="C32" s="44" t="s">
        <v>83</v>
      </c>
      <c r="D32" s="230"/>
      <c r="E32" s="230"/>
      <c r="F32" s="230"/>
      <c r="G32" s="448">
        <v>297.57467532710956</v>
      </c>
      <c r="H32" s="448">
        <v>514.78716223855349</v>
      </c>
      <c r="I32" s="448">
        <v>645.12689047029357</v>
      </c>
      <c r="J32" s="319"/>
      <c r="K32" s="319"/>
      <c r="L32" s="319"/>
    </row>
    <row r="33" spans="1:12" s="2" customFormat="1">
      <c r="A33" s="27"/>
      <c r="B33" s="189" t="s">
        <v>22</v>
      </c>
      <c r="C33" s="118" t="s">
        <v>83</v>
      </c>
      <c r="D33" s="253"/>
      <c r="E33" s="253"/>
      <c r="F33" s="253"/>
      <c r="G33" s="431">
        <v>0</v>
      </c>
      <c r="H33" s="449">
        <v>0</v>
      </c>
      <c r="I33" s="449">
        <v>0</v>
      </c>
      <c r="J33" s="89"/>
      <c r="K33" s="89"/>
      <c r="L33" s="89"/>
    </row>
    <row r="34" spans="1:12" s="2" customFormat="1">
      <c r="A34" s="27"/>
      <c r="B34" s="179" t="s">
        <v>23</v>
      </c>
      <c r="C34" s="118" t="s">
        <v>83</v>
      </c>
      <c r="D34" s="253"/>
      <c r="E34" s="253"/>
      <c r="F34" s="451">
        <v>4142.0477219999993</v>
      </c>
      <c r="G34" s="431">
        <v>4295.2179476465644</v>
      </c>
      <c r="H34" s="431">
        <v>4475.4199843046736</v>
      </c>
      <c r="I34" s="431">
        <v>4651.337357193016</v>
      </c>
      <c r="J34" s="89"/>
      <c r="K34" s="89"/>
      <c r="L34" s="89"/>
    </row>
    <row r="35" spans="1:12">
      <c r="A35" s="17"/>
      <c r="B35" s="173" t="s">
        <v>295</v>
      </c>
      <c r="C35" s="44"/>
      <c r="D35" s="254"/>
      <c r="E35" s="254"/>
      <c r="F35" s="254"/>
      <c r="G35" s="254">
        <v>0</v>
      </c>
      <c r="H35" s="254">
        <v>0</v>
      </c>
      <c r="I35" s="254">
        <v>0</v>
      </c>
      <c r="J35" s="319"/>
      <c r="K35" s="319"/>
      <c r="L35" s="319"/>
    </row>
    <row r="36" spans="1:12">
      <c r="A36" s="17"/>
      <c r="B36" s="164"/>
      <c r="C36" s="48"/>
      <c r="D36" s="230"/>
      <c r="E36" s="230"/>
      <c r="F36" s="230"/>
      <c r="G36" s="230"/>
      <c r="H36" s="230"/>
      <c r="I36" s="230"/>
      <c r="J36" s="319"/>
      <c r="K36" s="319"/>
      <c r="L36" s="319"/>
    </row>
    <row r="37" spans="1:12">
      <c r="A37" s="161">
        <v>4.0399999999999991</v>
      </c>
      <c r="B37" s="161" t="s">
        <v>149</v>
      </c>
      <c r="C37" s="41"/>
      <c r="D37" s="5"/>
      <c r="E37" s="5"/>
      <c r="F37" s="5"/>
      <c r="G37" s="5"/>
      <c r="H37" s="5"/>
      <c r="I37" s="5"/>
    </row>
    <row r="38" spans="1:12">
      <c r="A38" s="7"/>
      <c r="B38" s="185"/>
      <c r="C38" s="53"/>
      <c r="D38" s="222"/>
      <c r="E38" s="222"/>
      <c r="F38" s="222"/>
      <c r="G38" s="222"/>
      <c r="H38" s="222"/>
      <c r="I38" s="222"/>
    </row>
    <row r="39" spans="1:12" s="199" customFormat="1">
      <c r="A39" s="91"/>
      <c r="B39" s="197" t="s">
        <v>99</v>
      </c>
      <c r="C39" s="200" t="s">
        <v>1</v>
      </c>
      <c r="D39" s="91"/>
      <c r="E39" s="91"/>
      <c r="F39" s="91"/>
      <c r="G39" s="452">
        <v>0.11536600724810855</v>
      </c>
      <c r="H39" s="452">
        <v>0.11536600724810855</v>
      </c>
      <c r="I39" s="452">
        <v>0.11519598212611215</v>
      </c>
      <c r="J39" s="198"/>
      <c r="K39" s="198"/>
      <c r="L39" s="198"/>
    </row>
    <row r="40" spans="1:12">
      <c r="C40" s="51"/>
      <c r="D40" s="258"/>
      <c r="E40" s="258"/>
      <c r="F40" s="258"/>
      <c r="G40" s="230"/>
      <c r="H40" s="230"/>
      <c r="I40" s="230"/>
      <c r="J40" s="319"/>
      <c r="K40" s="319"/>
      <c r="L40" s="319"/>
    </row>
    <row r="41" spans="1:12">
      <c r="A41" s="17"/>
      <c r="B41" s="164" t="s">
        <v>70</v>
      </c>
      <c r="C41" s="44" t="s">
        <v>83</v>
      </c>
      <c r="D41" s="216"/>
      <c r="E41" s="216"/>
      <c r="F41" s="216"/>
      <c r="G41" s="436">
        <v>481.91242366773963</v>
      </c>
      <c r="H41" s="436">
        <v>499.31774132363313</v>
      </c>
      <c r="I41" s="436">
        <v>519.34324048602252</v>
      </c>
      <c r="J41" s="319"/>
      <c r="K41" s="319"/>
      <c r="L41" s="319"/>
    </row>
    <row r="42" spans="1:12">
      <c r="A42" s="17"/>
      <c r="B42" s="186" t="s">
        <v>177</v>
      </c>
      <c r="C42" s="44" t="s">
        <v>83</v>
      </c>
      <c r="D42" s="216"/>
      <c r="E42" s="216"/>
      <c r="F42" s="216"/>
      <c r="G42" s="447">
        <v>297.57467532710956</v>
      </c>
      <c r="H42" s="447">
        <v>217.21248691144396</v>
      </c>
      <c r="I42" s="447">
        <v>130.33972823174014</v>
      </c>
      <c r="J42" s="319"/>
      <c r="K42" s="319"/>
      <c r="L42" s="319"/>
    </row>
    <row r="43" spans="1:12">
      <c r="A43" s="17"/>
      <c r="B43" s="186" t="s">
        <v>178</v>
      </c>
      <c r="C43" s="44" t="s">
        <v>83</v>
      </c>
      <c r="D43" s="216"/>
      <c r="E43" s="216"/>
      <c r="F43" s="216"/>
      <c r="G43" s="35">
        <v>0</v>
      </c>
      <c r="H43" s="35">
        <v>297.57467532710956</v>
      </c>
      <c r="I43" s="35">
        <v>514.78716223855349</v>
      </c>
      <c r="J43" s="319"/>
      <c r="K43" s="319"/>
      <c r="L43" s="319"/>
    </row>
    <row r="44" spans="1:12">
      <c r="A44" s="17"/>
      <c r="B44" s="177" t="s">
        <v>237</v>
      </c>
      <c r="C44" s="44" t="s">
        <v>83</v>
      </c>
      <c r="D44" s="216"/>
      <c r="E44" s="216"/>
      <c r="F44" s="216"/>
      <c r="G44" s="447">
        <v>133.99279853189915</v>
      </c>
      <c r="H44" s="447">
        <v>128.42346770419311</v>
      </c>
      <c r="I44" s="447">
        <v>127.76025852454723</v>
      </c>
      <c r="J44" s="319"/>
      <c r="K44" s="319"/>
      <c r="L44" s="319"/>
    </row>
    <row r="45" spans="1:12">
      <c r="A45" s="17"/>
      <c r="B45" s="177" t="s">
        <v>68</v>
      </c>
      <c r="C45" s="44" t="s">
        <v>83</v>
      </c>
      <c r="D45" s="216"/>
      <c r="E45" s="216"/>
      <c r="F45" s="216"/>
      <c r="G45" s="436">
        <v>-80.794609695657982</v>
      </c>
      <c r="H45" s="436">
        <v>-112.5550771128985</v>
      </c>
      <c r="I45" s="436">
        <v>-108.22241906914266</v>
      </c>
      <c r="J45" s="319"/>
      <c r="K45" s="319"/>
      <c r="L45" s="319"/>
    </row>
    <row r="46" spans="1:12">
      <c r="A46" s="17"/>
      <c r="B46" s="179" t="s">
        <v>0</v>
      </c>
      <c r="C46" s="46" t="s">
        <v>83</v>
      </c>
      <c r="D46" s="252"/>
      <c r="E46" s="252"/>
      <c r="F46" s="252"/>
      <c r="G46" s="431">
        <v>832.68528783109036</v>
      </c>
      <c r="H46" s="431">
        <v>1029.9732941534812</v>
      </c>
      <c r="I46" s="431">
        <v>1184.0079704117206</v>
      </c>
      <c r="J46" s="319"/>
      <c r="K46" s="319"/>
      <c r="L46" s="319"/>
    </row>
    <row r="47" spans="1:12">
      <c r="A47" s="17"/>
      <c r="B47" s="187"/>
      <c r="C47" s="49"/>
      <c r="D47" s="255"/>
      <c r="E47" s="255"/>
      <c r="F47" s="255"/>
      <c r="G47" s="28"/>
      <c r="H47" s="28"/>
      <c r="I47" s="28"/>
      <c r="J47" s="319"/>
      <c r="K47" s="319"/>
      <c r="L47" s="319"/>
    </row>
    <row r="48" spans="1:12">
      <c r="A48" s="17"/>
      <c r="B48" s="186" t="s">
        <v>150</v>
      </c>
      <c r="C48" s="44" t="s">
        <v>83</v>
      </c>
      <c r="D48" s="216"/>
      <c r="E48" s="216"/>
      <c r="F48" s="216"/>
      <c r="G48" s="447">
        <v>333.14528562939012</v>
      </c>
      <c r="H48" s="447">
        <v>340.78433765840333</v>
      </c>
      <c r="I48" s="447">
        <v>371.20724184618996</v>
      </c>
      <c r="J48" s="319"/>
      <c r="K48" s="319"/>
      <c r="L48" s="319"/>
    </row>
    <row r="49" spans="1:12">
      <c r="A49" s="17"/>
      <c r="B49" s="179" t="s">
        <v>176</v>
      </c>
      <c r="C49" s="46" t="s">
        <v>83</v>
      </c>
      <c r="D49" s="252"/>
      <c r="E49" s="252"/>
      <c r="F49" s="252"/>
      <c r="G49" s="431">
        <v>499.54000220170025</v>
      </c>
      <c r="H49" s="431">
        <v>689.18895649507795</v>
      </c>
      <c r="I49" s="431">
        <v>812.80072856553068</v>
      </c>
      <c r="J49" s="319"/>
      <c r="K49" s="319"/>
      <c r="L49" s="319"/>
    </row>
    <row r="50" spans="1:12">
      <c r="A50" s="17"/>
      <c r="B50" s="179" t="s">
        <v>118</v>
      </c>
      <c r="C50" s="46"/>
      <c r="D50" s="252"/>
      <c r="E50" s="253"/>
      <c r="F50" s="253"/>
      <c r="G50" s="431">
        <v>297.57467532710956</v>
      </c>
      <c r="H50" s="431">
        <v>514.78716223855349</v>
      </c>
      <c r="I50" s="431">
        <v>645.12689047029357</v>
      </c>
      <c r="J50" s="319"/>
      <c r="K50" s="319"/>
      <c r="L50" s="319"/>
    </row>
    <row r="51" spans="1:12">
      <c r="A51" s="17"/>
      <c r="B51" s="164"/>
      <c r="C51" s="44"/>
      <c r="D51" s="216"/>
      <c r="E51" s="216"/>
      <c r="F51" s="216"/>
      <c r="G51" s="230"/>
      <c r="H51" s="230"/>
      <c r="I51" s="230"/>
      <c r="J51" s="319"/>
      <c r="K51" s="319"/>
      <c r="L51" s="319"/>
    </row>
    <row r="52" spans="1:12">
      <c r="A52" s="161">
        <v>4.0499999999999989</v>
      </c>
      <c r="B52" s="190" t="s">
        <v>80</v>
      </c>
      <c r="C52" s="41"/>
      <c r="D52" s="5"/>
      <c r="E52" s="5"/>
      <c r="F52" s="5"/>
      <c r="G52" s="5"/>
      <c r="H52" s="5"/>
      <c r="I52" s="5"/>
    </row>
    <row r="53" spans="1:12">
      <c r="A53" s="10"/>
      <c r="B53" s="159"/>
      <c r="C53" s="42"/>
      <c r="D53" s="10"/>
      <c r="E53" s="10"/>
      <c r="F53" s="10"/>
      <c r="G53" s="10"/>
      <c r="H53" s="10"/>
      <c r="I53" s="10"/>
    </row>
    <row r="54" spans="1:12">
      <c r="B54" s="163" t="s">
        <v>59</v>
      </c>
      <c r="C54" s="305">
        <v>0.5</v>
      </c>
    </row>
    <row r="55" spans="1:12" s="16" customFormat="1">
      <c r="B55" s="163" t="s">
        <v>238</v>
      </c>
      <c r="C55" s="20">
        <v>1000000</v>
      </c>
    </row>
    <row r="57" spans="1:12">
      <c r="A57" s="33" t="s">
        <v>5</v>
      </c>
      <c r="B57" s="170"/>
      <c r="C57" s="50"/>
      <c r="D57" s="30"/>
      <c r="E57" s="30"/>
      <c r="F57" s="30"/>
      <c r="G57" s="30"/>
      <c r="H57" s="30"/>
      <c r="I57" s="30"/>
    </row>
  </sheetData>
  <sheetProtection password="9F3C" sheet="1" objects="1" scenarios="1" selectLockedCells="1" selectUnlockedCells="1"/>
  <dataConsolidate link="1"/>
  <hyperlinks>
    <hyperlink ref="B5" location="Contents!A1" display="[To Contents]"/>
  </hyperlinks>
  <pageMargins left="0.39370078740157483" right="0.39370078740157483" top="0.39370078740157483" bottom="0.39370078740157483" header="0.39370078740157483" footer="0.39370078740157483"/>
  <pageSetup paperSize="8"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autoPageBreaks="0" fitToPage="1"/>
  </sheetPr>
  <dimension ref="A1:L83"/>
  <sheetViews>
    <sheetView showGridLines="0" zoomScaleNormal="100" zoomScaleSheetLayoutView="100" workbookViewId="0">
      <pane xSplit="3" ySplit="13" topLeftCell="D71" activePane="bottomRight" state="frozen"/>
      <selection activeCell="C5" sqref="C5:M58"/>
      <selection pane="topRight" activeCell="C5" sqref="C5:M58"/>
      <selection pane="bottomLeft" activeCell="C5" sqref="C5:M58"/>
      <selection pane="bottomRight" activeCell="C44" sqref="C44"/>
    </sheetView>
  </sheetViews>
  <sheetFormatPr defaultColWidth="0" defaultRowHeight="13.8"/>
  <cols>
    <col min="1" max="1" width="5.6640625" style="16" customWidth="1"/>
    <col min="2" max="2" width="67.88671875" style="163" customWidth="1"/>
    <col min="3" max="3" width="10.109375" style="47" customWidth="1"/>
    <col min="4" max="9" width="12.6640625" style="16" customWidth="1"/>
    <col min="10" max="10" width="2.44140625" style="1" customWidth="1"/>
    <col min="11" max="16384" width="9.109375" style="1" hidden="1"/>
  </cols>
  <sheetData>
    <row r="1" spans="1:12" s="115" customFormat="1" ht="18">
      <c r="A1" s="423" t="s">
        <v>313</v>
      </c>
      <c r="B1" s="112"/>
      <c r="C1" s="113"/>
      <c r="D1" s="114"/>
      <c r="E1" s="114"/>
      <c r="F1" s="114"/>
      <c r="G1" s="114"/>
      <c r="H1" s="114"/>
      <c r="I1" s="114"/>
    </row>
    <row r="2" spans="1:12" s="108" customFormat="1">
      <c r="A2" s="424">
        <v>5</v>
      </c>
      <c r="B2" s="425" t="s">
        <v>317</v>
      </c>
      <c r="C2" s="103"/>
      <c r="D2" s="104"/>
      <c r="E2" s="104"/>
      <c r="F2" s="104"/>
      <c r="G2" s="104"/>
      <c r="H2" s="104"/>
      <c r="I2" s="104"/>
    </row>
    <row r="3" spans="1:12" s="108" customFormat="1">
      <c r="A3" s="110"/>
      <c r="B3" s="109" t="s">
        <v>296</v>
      </c>
      <c r="C3" s="103"/>
      <c r="D3" s="104"/>
      <c r="E3" s="104"/>
      <c r="F3" s="104"/>
      <c r="G3" s="104"/>
      <c r="H3" s="104"/>
      <c r="I3" s="104"/>
    </row>
    <row r="4" spans="1:12" s="108" customFormat="1">
      <c r="A4" s="110"/>
      <c r="B4" s="109"/>
      <c r="C4" s="103"/>
      <c r="D4" s="104"/>
      <c r="E4" s="104"/>
      <c r="F4" s="104"/>
      <c r="G4" s="104"/>
      <c r="H4" s="104"/>
      <c r="I4" s="104"/>
    </row>
    <row r="5" spans="1:12">
      <c r="A5" s="12"/>
      <c r="B5" s="158" t="s">
        <v>127</v>
      </c>
      <c r="C5" s="40"/>
      <c r="D5" s="12"/>
      <c r="E5" s="12"/>
      <c r="F5" s="12"/>
      <c r="G5" s="12"/>
      <c r="H5" s="12"/>
      <c r="I5" s="12"/>
    </row>
    <row r="6" spans="1:12">
      <c r="A6" s="161">
        <v>5.01</v>
      </c>
      <c r="B6" s="161" t="s">
        <v>48</v>
      </c>
      <c r="C6" s="41"/>
      <c r="D6" s="5"/>
      <c r="E6" s="5"/>
      <c r="F6" s="5"/>
      <c r="G6" s="5"/>
      <c r="H6" s="5"/>
      <c r="I6" s="5"/>
    </row>
    <row r="7" spans="1:12">
      <c r="A7" s="10"/>
      <c r="B7" s="171"/>
      <c r="C7" s="201"/>
      <c r="D7" s="1"/>
      <c r="E7" s="1"/>
      <c r="F7" s="1"/>
      <c r="G7" s="1"/>
      <c r="H7" s="1"/>
      <c r="I7" s="1"/>
    </row>
    <row r="8" spans="1:12" s="98" customFormat="1">
      <c r="A8" s="18"/>
      <c r="B8" s="426" t="s">
        <v>49</v>
      </c>
      <c r="C8" s="196"/>
      <c r="D8" s="44"/>
      <c r="E8" s="427">
        <v>2015</v>
      </c>
      <c r="F8" s="427">
        <v>2016</v>
      </c>
      <c r="G8" s="427">
        <v>2017</v>
      </c>
      <c r="H8" s="427">
        <v>2018</v>
      </c>
      <c r="I8" s="427">
        <v>2019</v>
      </c>
      <c r="J8" s="319"/>
    </row>
    <row r="9" spans="1:12" s="98" customFormat="1">
      <c r="A9" s="18"/>
      <c r="B9" s="426" t="s">
        <v>50</v>
      </c>
      <c r="C9" s="196"/>
      <c r="D9" s="44"/>
      <c r="E9" s="428">
        <v>41821</v>
      </c>
      <c r="F9" s="428">
        <v>42186</v>
      </c>
      <c r="G9" s="428">
        <v>42552</v>
      </c>
      <c r="H9" s="428">
        <v>42917</v>
      </c>
      <c r="I9" s="428">
        <v>43282</v>
      </c>
      <c r="J9" s="319"/>
    </row>
    <row r="10" spans="1:12" s="98" customFormat="1">
      <c r="A10" s="18"/>
      <c r="B10" s="426" t="s">
        <v>51</v>
      </c>
      <c r="C10" s="196"/>
      <c r="D10" s="44"/>
      <c r="E10" s="428">
        <v>42185</v>
      </c>
      <c r="F10" s="428">
        <v>42551</v>
      </c>
      <c r="G10" s="428">
        <v>42916</v>
      </c>
      <c r="H10" s="428">
        <v>43281</v>
      </c>
      <c r="I10" s="428">
        <v>43646</v>
      </c>
      <c r="J10" s="319"/>
    </row>
    <row r="11" spans="1:12" s="98" customFormat="1">
      <c r="A11" s="18"/>
      <c r="B11" s="426" t="s">
        <v>81</v>
      </c>
      <c r="C11" s="196"/>
      <c r="D11" s="44"/>
      <c r="E11" s="429">
        <v>0</v>
      </c>
      <c r="F11" s="429">
        <v>0</v>
      </c>
      <c r="G11" s="429">
        <v>1</v>
      </c>
      <c r="H11" s="430">
        <v>2</v>
      </c>
      <c r="I11" s="430">
        <v>3</v>
      </c>
      <c r="J11" s="319"/>
    </row>
    <row r="12" spans="1:12" s="98" customFormat="1">
      <c r="A12" s="18"/>
      <c r="B12" s="426" t="s">
        <v>82</v>
      </c>
      <c r="C12" s="196"/>
      <c r="D12" s="44"/>
      <c r="E12" s="429">
        <v>0</v>
      </c>
      <c r="F12" s="429">
        <v>0</v>
      </c>
      <c r="G12" s="429">
        <v>1</v>
      </c>
      <c r="H12" s="430">
        <v>1</v>
      </c>
      <c r="I12" s="430">
        <v>1</v>
      </c>
      <c r="J12" s="319"/>
    </row>
    <row r="13" spans="1:12" s="78" customFormat="1">
      <c r="A13" s="79"/>
      <c r="B13" s="174"/>
      <c r="C13" s="80"/>
      <c r="D13" s="84"/>
      <c r="E13" s="82"/>
      <c r="F13" s="82"/>
      <c r="G13" s="82"/>
      <c r="H13" s="82"/>
      <c r="I13" s="82"/>
      <c r="J13" s="82"/>
      <c r="K13" s="82"/>
      <c r="L13" s="82"/>
    </row>
    <row r="14" spans="1:12">
      <c r="A14" s="161">
        <v>5.0199999999999996</v>
      </c>
      <c r="B14" s="161" t="s">
        <v>69</v>
      </c>
      <c r="C14" s="41"/>
      <c r="D14" s="5"/>
      <c r="E14" s="5"/>
      <c r="F14" s="5"/>
      <c r="G14" s="5"/>
      <c r="H14" s="5"/>
      <c r="I14" s="5"/>
    </row>
    <row r="15" spans="1:12">
      <c r="A15" s="17"/>
      <c r="B15" s="164"/>
      <c r="C15" s="44"/>
      <c r="D15" s="17"/>
      <c r="E15" s="17"/>
      <c r="F15" s="17"/>
      <c r="G15" s="1"/>
      <c r="H15" s="1"/>
      <c r="I15" s="1"/>
    </row>
    <row r="16" spans="1:12">
      <c r="A16" s="17"/>
      <c r="B16" s="173" t="s">
        <v>84</v>
      </c>
      <c r="C16" s="44" t="s">
        <v>1</v>
      </c>
      <c r="D16" s="17"/>
      <c r="E16" s="17"/>
      <c r="F16" s="17"/>
      <c r="G16" s="264">
        <v>2.8132500000000001E-2</v>
      </c>
      <c r="H16" s="264">
        <v>2.8132500000000001E-2</v>
      </c>
      <c r="I16" s="265">
        <v>2.7377499999999999E-2</v>
      </c>
    </row>
    <row r="17" spans="1:12">
      <c r="A17" s="17"/>
      <c r="B17" s="164" t="s">
        <v>2</v>
      </c>
      <c r="C17" s="44" t="s">
        <v>1</v>
      </c>
      <c r="D17" s="24"/>
      <c r="E17" s="17"/>
      <c r="F17" s="17"/>
      <c r="G17" s="264">
        <v>0.3</v>
      </c>
      <c r="H17" s="264">
        <v>0.3</v>
      </c>
      <c r="I17" s="265">
        <v>0.3</v>
      </c>
    </row>
    <row r="18" spans="1:12">
      <c r="A18" s="17"/>
      <c r="B18" s="173" t="s">
        <v>88</v>
      </c>
      <c r="C18" s="44" t="s">
        <v>1</v>
      </c>
      <c r="D18" s="17"/>
      <c r="E18" s="17"/>
      <c r="F18" s="17"/>
      <c r="G18" s="264">
        <v>0.3</v>
      </c>
      <c r="H18" s="264">
        <v>0.3</v>
      </c>
      <c r="I18" s="265">
        <v>0.3</v>
      </c>
    </row>
    <row r="19" spans="1:12">
      <c r="A19" s="17"/>
      <c r="B19" s="164" t="s">
        <v>62</v>
      </c>
      <c r="C19" s="44" t="s">
        <v>1</v>
      </c>
      <c r="D19" s="24"/>
      <c r="E19" s="17"/>
      <c r="F19" s="17"/>
      <c r="G19" s="271">
        <v>0.25</v>
      </c>
      <c r="H19" s="271">
        <v>0.25</v>
      </c>
      <c r="I19" s="272">
        <v>0.25</v>
      </c>
    </row>
    <row r="20" spans="1:12">
      <c r="A20" s="17"/>
      <c r="B20" s="164"/>
      <c r="C20" s="44"/>
      <c r="D20" s="17"/>
      <c r="E20" s="17"/>
      <c r="F20" s="17"/>
      <c r="G20" s="1"/>
      <c r="H20" s="1"/>
      <c r="I20" s="1"/>
    </row>
    <row r="21" spans="1:12">
      <c r="A21" s="17"/>
      <c r="B21" s="180" t="s">
        <v>87</v>
      </c>
      <c r="C21" s="44"/>
      <c r="D21" s="17"/>
      <c r="E21" s="17"/>
      <c r="F21" s="17"/>
      <c r="G21" s="1"/>
      <c r="H21" s="1"/>
      <c r="I21" s="1"/>
    </row>
    <row r="22" spans="1:12">
      <c r="A22" s="17"/>
      <c r="B22" s="178" t="s">
        <v>86</v>
      </c>
      <c r="C22" s="44" t="s">
        <v>1</v>
      </c>
      <c r="D22" s="17"/>
      <c r="E22" s="17"/>
      <c r="F22" s="17"/>
      <c r="G22" s="264">
        <v>0.1182</v>
      </c>
      <c r="H22" s="264">
        <v>0.1182</v>
      </c>
      <c r="I22" s="265">
        <v>0.11600000000000001</v>
      </c>
    </row>
    <row r="23" spans="1:12" s="68" customFormat="1">
      <c r="A23" s="67"/>
      <c r="B23" s="178" t="s">
        <v>97</v>
      </c>
      <c r="C23" s="71" t="s">
        <v>1</v>
      </c>
      <c r="D23" s="67"/>
      <c r="E23" s="67"/>
      <c r="F23" s="67"/>
      <c r="G23" s="67">
        <v>9.0067499999999995E-2</v>
      </c>
      <c r="H23" s="67">
        <v>9.0067499999999995E-2</v>
      </c>
      <c r="I23" s="67">
        <v>8.8622500000000007E-2</v>
      </c>
      <c r="J23" s="67"/>
      <c r="K23" s="67"/>
      <c r="L23" s="67"/>
    </row>
    <row r="24" spans="1:12">
      <c r="A24" s="17"/>
      <c r="B24" s="178" t="s">
        <v>98</v>
      </c>
      <c r="C24" s="44" t="s">
        <v>1</v>
      </c>
      <c r="D24" s="17"/>
      <c r="E24" s="17"/>
      <c r="F24" s="17"/>
      <c r="G24" s="264">
        <v>6.5299999999999997E-2</v>
      </c>
      <c r="H24" s="264">
        <v>6.5299999999999997E-2</v>
      </c>
      <c r="I24" s="265">
        <v>6.5600000000000006E-2</v>
      </c>
    </row>
    <row r="25" spans="1:12">
      <c r="A25" s="17"/>
      <c r="B25" s="164"/>
      <c r="C25" s="44"/>
      <c r="D25" s="17"/>
      <c r="E25" s="17"/>
      <c r="F25" s="17"/>
      <c r="G25" s="1"/>
      <c r="H25" s="1"/>
      <c r="I25" s="1"/>
    </row>
    <row r="26" spans="1:12">
      <c r="A26" s="17"/>
      <c r="B26" s="180" t="s">
        <v>89</v>
      </c>
      <c r="C26" s="44"/>
      <c r="D26" s="17"/>
      <c r="E26" s="17"/>
      <c r="F26" s="17"/>
      <c r="G26" s="1"/>
      <c r="H26" s="1"/>
      <c r="I26" s="1"/>
    </row>
    <row r="27" spans="1:12">
      <c r="A27" s="17"/>
      <c r="B27" s="322" t="s">
        <v>97</v>
      </c>
      <c r="C27" s="44" t="s">
        <v>1</v>
      </c>
      <c r="D27" s="319"/>
      <c r="E27" s="319"/>
      <c r="F27" s="319"/>
      <c r="G27" s="453">
        <v>0.5</v>
      </c>
      <c r="H27" s="453">
        <v>0.5</v>
      </c>
      <c r="I27" s="454">
        <v>0.5</v>
      </c>
    </row>
    <row r="28" spans="1:12">
      <c r="A28" s="17"/>
      <c r="B28" s="322" t="s">
        <v>98</v>
      </c>
      <c r="C28" s="44" t="s">
        <v>1</v>
      </c>
      <c r="D28" s="319"/>
      <c r="E28" s="319"/>
      <c r="F28" s="319"/>
      <c r="G28" s="453">
        <v>0.5</v>
      </c>
      <c r="H28" s="453">
        <v>0.5</v>
      </c>
      <c r="I28" s="454">
        <v>0.5</v>
      </c>
    </row>
    <row r="29" spans="1:12" s="93" customFormat="1">
      <c r="A29" s="67"/>
      <c r="B29" s="181" t="s">
        <v>85</v>
      </c>
      <c r="C29" s="200" t="s">
        <v>1</v>
      </c>
      <c r="D29" s="91"/>
      <c r="E29" s="91"/>
      <c r="F29" s="91"/>
      <c r="G29" s="91">
        <v>7.7700000000000005E-2</v>
      </c>
      <c r="H29" s="91">
        <v>7.7700000000000005E-2</v>
      </c>
      <c r="I29" s="91">
        <v>7.7100000000000002E-2</v>
      </c>
      <c r="J29" s="92"/>
      <c r="K29" s="92"/>
      <c r="L29" s="92"/>
    </row>
    <row r="30" spans="1:12">
      <c r="A30" s="17"/>
      <c r="B30" s="164"/>
      <c r="C30" s="44"/>
      <c r="D30" s="319"/>
      <c r="E30" s="319"/>
      <c r="F30" s="319"/>
      <c r="G30" s="319"/>
      <c r="H30" s="319"/>
      <c r="I30" s="319"/>
      <c r="J30" s="319"/>
      <c r="K30" s="319"/>
      <c r="L30" s="319"/>
    </row>
    <row r="31" spans="1:12" s="96" customFormat="1">
      <c r="A31" s="94"/>
      <c r="B31" s="173" t="s">
        <v>60</v>
      </c>
      <c r="C31" s="202" t="s">
        <v>24</v>
      </c>
      <c r="D31" s="95"/>
      <c r="E31" s="97"/>
      <c r="F31" s="97"/>
      <c r="G31" s="271">
        <v>0.7</v>
      </c>
      <c r="H31" s="271">
        <v>0.7</v>
      </c>
      <c r="I31" s="272">
        <v>0.7</v>
      </c>
    </row>
    <row r="32" spans="1:12" s="96" customFormat="1">
      <c r="A32" s="94"/>
      <c r="B32" s="173" t="s">
        <v>61</v>
      </c>
      <c r="C32" s="202" t="s">
        <v>24</v>
      </c>
      <c r="D32" s="97"/>
      <c r="E32" s="97"/>
      <c r="F32" s="97"/>
      <c r="G32" s="97">
        <v>1</v>
      </c>
      <c r="H32" s="97">
        <v>1</v>
      </c>
      <c r="I32" s="97">
        <v>1</v>
      </c>
      <c r="J32" s="97"/>
      <c r="K32" s="97"/>
      <c r="L32" s="97"/>
    </row>
    <row r="33" spans="1:12">
      <c r="A33" s="17"/>
      <c r="B33" s="164"/>
      <c r="C33" s="44"/>
      <c r="D33" s="319"/>
      <c r="E33" s="319"/>
      <c r="F33" s="319"/>
      <c r="G33" s="319"/>
      <c r="H33" s="319"/>
      <c r="I33" s="319"/>
      <c r="J33" s="319"/>
      <c r="K33" s="319"/>
      <c r="L33" s="319"/>
    </row>
    <row r="34" spans="1:12">
      <c r="A34" s="17"/>
      <c r="B34" s="180" t="s">
        <v>76</v>
      </c>
      <c r="C34" s="44"/>
      <c r="D34" s="319"/>
      <c r="E34" s="319"/>
      <c r="F34" s="319"/>
      <c r="G34" s="319"/>
      <c r="H34" s="319"/>
      <c r="I34" s="319"/>
      <c r="J34" s="319"/>
      <c r="K34" s="319"/>
      <c r="L34" s="319"/>
    </row>
    <row r="35" spans="1:12">
      <c r="A35" s="17"/>
      <c r="B35" s="182" t="s">
        <v>19</v>
      </c>
      <c r="C35" s="44" t="s">
        <v>1</v>
      </c>
      <c r="D35" s="24"/>
      <c r="E35" s="319"/>
      <c r="F35" s="319"/>
      <c r="G35" s="264">
        <v>3.3399999999999999E-2</v>
      </c>
      <c r="H35" s="264">
        <v>3.3399999999999999E-2</v>
      </c>
      <c r="I35" s="265">
        <v>3.3399999999999999E-2</v>
      </c>
    </row>
    <row r="36" spans="1:12">
      <c r="A36" s="17"/>
      <c r="B36" s="164"/>
      <c r="C36" s="44"/>
      <c r="D36" s="319"/>
      <c r="E36" s="319"/>
      <c r="F36" s="319"/>
    </row>
    <row r="37" spans="1:12">
      <c r="A37" s="17"/>
      <c r="B37" s="180" t="s">
        <v>75</v>
      </c>
      <c r="C37" s="44"/>
      <c r="D37" s="319"/>
      <c r="E37" s="319"/>
      <c r="F37" s="319"/>
      <c r="G37" s="26"/>
      <c r="H37" s="26"/>
      <c r="I37" s="26"/>
    </row>
    <row r="38" spans="1:12">
      <c r="A38" s="17"/>
      <c r="B38" s="322" t="s">
        <v>93</v>
      </c>
      <c r="C38" s="44" t="s">
        <v>1</v>
      </c>
      <c r="D38" s="319"/>
      <c r="E38" s="319"/>
      <c r="F38" s="319"/>
      <c r="G38" s="453">
        <v>7.7700000000000005E-2</v>
      </c>
      <c r="H38" s="453">
        <v>7.7700000000000005E-2</v>
      </c>
      <c r="I38" s="454">
        <v>7.7100000000000002E-2</v>
      </c>
    </row>
    <row r="39" spans="1:12">
      <c r="A39" s="17"/>
      <c r="B39" s="182" t="s">
        <v>25</v>
      </c>
      <c r="C39" s="44" t="s">
        <v>1</v>
      </c>
      <c r="D39" s="319"/>
      <c r="E39" s="319"/>
      <c r="F39" s="319"/>
      <c r="G39" s="264">
        <v>1.7743579857023999E-2</v>
      </c>
      <c r="H39" s="264">
        <v>1.7743579857023999E-2</v>
      </c>
      <c r="I39" s="265">
        <v>1.925266753002609E-2</v>
      </c>
    </row>
    <row r="40" spans="1:12">
      <c r="A40" s="17"/>
      <c r="B40" s="182" t="s">
        <v>26</v>
      </c>
      <c r="C40" s="44" t="s">
        <v>1</v>
      </c>
      <c r="D40" s="319"/>
      <c r="E40" s="319"/>
      <c r="F40" s="319"/>
      <c r="G40" s="264">
        <v>6.05203879387868E-2</v>
      </c>
      <c r="H40" s="264">
        <v>6.05203879387868E-2</v>
      </c>
      <c r="I40" s="265">
        <v>6.0985279937499998E-2</v>
      </c>
    </row>
    <row r="41" spans="1:12">
      <c r="A41" s="17"/>
      <c r="B41" s="182" t="s">
        <v>27</v>
      </c>
      <c r="C41" s="44" t="s">
        <v>24</v>
      </c>
      <c r="D41" s="24"/>
      <c r="E41" s="319"/>
      <c r="F41" s="319"/>
      <c r="G41" s="271">
        <v>0.62</v>
      </c>
      <c r="H41" s="271">
        <v>0.62</v>
      </c>
      <c r="I41" s="272">
        <v>0.74</v>
      </c>
    </row>
    <row r="42" spans="1:12">
      <c r="A42" s="17"/>
      <c r="B42" s="182" t="s">
        <v>28</v>
      </c>
      <c r="C42" s="44" t="s">
        <v>24</v>
      </c>
      <c r="D42" s="24"/>
      <c r="E42" s="319"/>
      <c r="F42" s="319"/>
      <c r="G42" s="271">
        <v>0.1106</v>
      </c>
      <c r="H42" s="271">
        <v>0.1106</v>
      </c>
      <c r="I42" s="272">
        <v>0.1623</v>
      </c>
    </row>
    <row r="43" spans="1:12">
      <c r="A43" s="17"/>
      <c r="B43" s="182" t="s">
        <v>29</v>
      </c>
      <c r="C43" s="44" t="s">
        <v>24</v>
      </c>
      <c r="D43" s="24"/>
      <c r="E43" s="319"/>
      <c r="F43" s="319"/>
      <c r="G43" s="271">
        <v>0.20150000000000001</v>
      </c>
      <c r="H43" s="271">
        <v>0.20150000000000001</v>
      </c>
      <c r="I43" s="272">
        <v>7.8600000000000003E-2</v>
      </c>
    </row>
    <row r="44" spans="1:12">
      <c r="A44" s="17"/>
      <c r="B44" s="182" t="s">
        <v>30</v>
      </c>
      <c r="C44" s="44" t="s">
        <v>24</v>
      </c>
      <c r="D44" s="24"/>
      <c r="E44" s="319"/>
      <c r="F44" s="319"/>
      <c r="G44" s="455">
        <v>0.88571428571428579</v>
      </c>
      <c r="H44" s="455">
        <v>0.88571428571428579</v>
      </c>
      <c r="I44" s="455">
        <v>1.0571428571428572</v>
      </c>
      <c r="J44" s="319"/>
      <c r="K44" s="319"/>
      <c r="L44" s="319"/>
    </row>
    <row r="45" spans="1:12">
      <c r="A45" s="17"/>
      <c r="B45" s="182" t="s">
        <v>31</v>
      </c>
      <c r="C45" s="44" t="s">
        <v>24</v>
      </c>
      <c r="D45" s="24"/>
      <c r="E45" s="319"/>
      <c r="F45" s="319"/>
      <c r="G45" s="455">
        <v>0.15800000000000003</v>
      </c>
      <c r="H45" s="455">
        <v>0.15800000000000003</v>
      </c>
      <c r="I45" s="455">
        <v>0.23185714285714287</v>
      </c>
      <c r="J45" s="319"/>
      <c r="K45" s="319"/>
      <c r="L45" s="319"/>
    </row>
    <row r="46" spans="1:12">
      <c r="A46" s="17"/>
      <c r="B46" s="182" t="s">
        <v>32</v>
      </c>
      <c r="C46" s="44" t="s">
        <v>24</v>
      </c>
      <c r="D46" s="24"/>
      <c r="E46" s="319"/>
      <c r="F46" s="319"/>
      <c r="G46" s="455">
        <v>0.28785714285714287</v>
      </c>
      <c r="H46" s="455">
        <v>0.28785714285714287</v>
      </c>
      <c r="I46" s="455">
        <v>0.11228571428571429</v>
      </c>
      <c r="J46" s="319"/>
      <c r="K46" s="319"/>
      <c r="L46" s="319"/>
    </row>
    <row r="47" spans="1:12">
      <c r="A47" s="17"/>
      <c r="B47" s="164"/>
      <c r="C47" s="44"/>
      <c r="D47" s="319"/>
      <c r="E47" s="319"/>
      <c r="F47" s="319"/>
      <c r="G47" s="319"/>
      <c r="H47" s="319"/>
      <c r="I47" s="319"/>
      <c r="J47" s="319"/>
      <c r="K47" s="319"/>
      <c r="L47" s="319"/>
    </row>
    <row r="48" spans="1:12" s="68" customFormat="1">
      <c r="A48" s="67"/>
      <c r="B48" s="180" t="s">
        <v>91</v>
      </c>
      <c r="C48" s="71"/>
      <c r="D48" s="67"/>
      <c r="E48" s="67"/>
      <c r="F48" s="67"/>
      <c r="G48" s="67"/>
      <c r="H48" s="67"/>
      <c r="I48" s="67"/>
      <c r="J48" s="67"/>
      <c r="K48" s="67"/>
      <c r="L48" s="67"/>
    </row>
    <row r="49" spans="1:12" s="68" customFormat="1">
      <c r="A49" s="67"/>
      <c r="B49" s="182" t="s">
        <v>95</v>
      </c>
      <c r="C49" s="71" t="s">
        <v>1</v>
      </c>
      <c r="D49" s="67"/>
      <c r="E49" s="67"/>
      <c r="F49" s="67"/>
      <c r="G49" s="67">
        <v>0.10583250000000001</v>
      </c>
      <c r="H49" s="67">
        <v>0.10583250000000001</v>
      </c>
      <c r="I49" s="67">
        <v>0.1044775</v>
      </c>
      <c r="J49" s="67"/>
      <c r="K49" s="67"/>
      <c r="L49" s="67"/>
    </row>
    <row r="50" spans="1:12" s="68" customFormat="1">
      <c r="A50" s="67"/>
      <c r="B50" s="182" t="s">
        <v>33</v>
      </c>
      <c r="C50" s="71" t="s">
        <v>1</v>
      </c>
      <c r="D50" s="67"/>
      <c r="E50" s="67"/>
      <c r="F50" s="67"/>
      <c r="G50" s="67">
        <v>0.10583250000000001</v>
      </c>
      <c r="H50" s="67">
        <v>0.10583250000000001</v>
      </c>
      <c r="I50" s="67">
        <v>0.1044775</v>
      </c>
      <c r="J50" s="67"/>
      <c r="K50" s="67"/>
      <c r="L50" s="67"/>
    </row>
    <row r="51" spans="1:12" s="68" customFormat="1">
      <c r="A51" s="67"/>
      <c r="B51" s="322" t="s">
        <v>96</v>
      </c>
      <c r="C51" s="71" t="s">
        <v>1</v>
      </c>
      <c r="D51" s="67"/>
      <c r="E51" s="67"/>
      <c r="F51" s="67"/>
      <c r="G51" s="67">
        <v>0.11717721157407487</v>
      </c>
      <c r="H51" s="67">
        <v>0.11717721157407487</v>
      </c>
      <c r="I51" s="67">
        <v>0.12019485849030107</v>
      </c>
      <c r="J51" s="67"/>
      <c r="K51" s="67"/>
      <c r="L51" s="67"/>
    </row>
    <row r="52" spans="1:12" s="68" customFormat="1">
      <c r="A52" s="67"/>
      <c r="B52" s="182"/>
      <c r="C52" s="71"/>
      <c r="D52" s="67"/>
      <c r="E52" s="67"/>
      <c r="F52" s="67"/>
      <c r="G52" s="67"/>
      <c r="H52" s="67"/>
      <c r="I52" s="67"/>
      <c r="J52" s="67"/>
      <c r="K52" s="67"/>
      <c r="L52" s="67"/>
    </row>
    <row r="53" spans="1:12" s="68" customFormat="1">
      <c r="A53" s="67"/>
      <c r="B53" s="180" t="s">
        <v>92</v>
      </c>
      <c r="C53" s="71"/>
      <c r="D53" s="67"/>
      <c r="E53" s="67"/>
      <c r="F53" s="67"/>
      <c r="G53" s="67"/>
      <c r="H53" s="67"/>
      <c r="I53" s="67"/>
      <c r="J53" s="67"/>
      <c r="K53" s="67"/>
      <c r="L53" s="67"/>
    </row>
    <row r="54" spans="1:12" s="68" customFormat="1">
      <c r="A54" s="67"/>
      <c r="B54" s="182" t="s">
        <v>95</v>
      </c>
      <c r="C54" s="200" t="s">
        <v>1</v>
      </c>
      <c r="D54" s="67"/>
      <c r="E54" s="67"/>
      <c r="F54" s="67"/>
      <c r="G54" s="67">
        <v>0.13655806451612904</v>
      </c>
      <c r="H54" s="67">
        <v>0.13655806451612904</v>
      </c>
      <c r="I54" s="67">
        <v>0.13480967741935485</v>
      </c>
      <c r="J54" s="67"/>
      <c r="K54" s="67"/>
      <c r="L54" s="67"/>
    </row>
    <row r="55" spans="1:12" s="68" customFormat="1">
      <c r="A55" s="67"/>
      <c r="B55" s="182" t="s">
        <v>33</v>
      </c>
      <c r="C55" s="200" t="s">
        <v>1</v>
      </c>
      <c r="D55" s="67"/>
      <c r="E55" s="67"/>
      <c r="F55" s="67"/>
      <c r="G55" s="67">
        <v>0.13655806451612904</v>
      </c>
      <c r="H55" s="67">
        <v>0.13655806451612904</v>
      </c>
      <c r="I55" s="67">
        <v>0.13480967741935485</v>
      </c>
      <c r="J55" s="67"/>
      <c r="K55" s="67"/>
      <c r="L55" s="67"/>
    </row>
    <row r="56" spans="1:12" s="68" customFormat="1">
      <c r="A56" s="67"/>
      <c r="B56" s="182" t="s">
        <v>96</v>
      </c>
      <c r="C56" s="200" t="s">
        <v>1</v>
      </c>
      <c r="D56" s="67"/>
      <c r="E56" s="67"/>
      <c r="F56" s="67"/>
      <c r="G56" s="67">
        <v>0.15119640203106435</v>
      </c>
      <c r="H56" s="67">
        <v>0.15119640203106435</v>
      </c>
      <c r="I56" s="67">
        <v>0.15509013998748525</v>
      </c>
      <c r="J56" s="67"/>
      <c r="K56" s="67"/>
      <c r="L56" s="67"/>
    </row>
    <row r="57" spans="1:12">
      <c r="A57" s="17"/>
      <c r="B57" s="164"/>
      <c r="C57" s="44"/>
      <c r="D57" s="319"/>
      <c r="E57" s="319"/>
      <c r="F57" s="319"/>
      <c r="G57" s="319"/>
      <c r="H57" s="319"/>
      <c r="I57" s="319"/>
      <c r="J57" s="319"/>
      <c r="K57" s="319"/>
      <c r="L57" s="319"/>
    </row>
    <row r="58" spans="1:12">
      <c r="A58" s="17"/>
      <c r="B58" s="180" t="s">
        <v>90</v>
      </c>
      <c r="C58" s="44"/>
      <c r="D58" s="319"/>
      <c r="E58" s="319"/>
      <c r="F58" s="319"/>
      <c r="G58" s="319"/>
      <c r="H58" s="319"/>
      <c r="I58" s="319"/>
      <c r="J58" s="319"/>
      <c r="K58" s="319"/>
      <c r="L58" s="319"/>
    </row>
    <row r="59" spans="1:12">
      <c r="A59" s="17"/>
      <c r="B59" s="182" t="s">
        <v>95</v>
      </c>
      <c r="C59" s="44" t="s">
        <v>1</v>
      </c>
      <c r="D59" s="319"/>
      <c r="E59" s="319"/>
      <c r="F59" s="319"/>
      <c r="G59" s="453">
        <v>0.33333333333333331</v>
      </c>
      <c r="H59" s="453">
        <v>0.33333333333333331</v>
      </c>
      <c r="I59" s="454">
        <v>0.33333333333333331</v>
      </c>
    </row>
    <row r="60" spans="1:12">
      <c r="A60" s="17"/>
      <c r="B60" s="182" t="s">
        <v>33</v>
      </c>
      <c r="C60" s="44" t="s">
        <v>1</v>
      </c>
      <c r="D60" s="319"/>
      <c r="E60" s="319"/>
      <c r="F60" s="319"/>
      <c r="G60" s="453">
        <v>0.33333333333333331</v>
      </c>
      <c r="H60" s="453">
        <v>0.33333333333333331</v>
      </c>
      <c r="I60" s="454">
        <v>0.33333333333333331</v>
      </c>
    </row>
    <row r="61" spans="1:12">
      <c r="A61" s="17"/>
      <c r="B61" s="182" t="s">
        <v>96</v>
      </c>
      <c r="C61" s="44" t="s">
        <v>1</v>
      </c>
      <c r="D61" s="319"/>
      <c r="E61" s="319"/>
      <c r="F61" s="319"/>
      <c r="G61" s="453">
        <v>0.33333333333333331</v>
      </c>
      <c r="H61" s="453">
        <v>0.33333333333333331</v>
      </c>
      <c r="I61" s="454">
        <v>0.33333333333333331</v>
      </c>
    </row>
    <row r="62" spans="1:12" s="68" customFormat="1">
      <c r="A62" s="69"/>
      <c r="B62" s="189" t="s">
        <v>94</v>
      </c>
      <c r="C62" s="203" t="s">
        <v>1</v>
      </c>
      <c r="D62" s="70"/>
      <c r="E62" s="70"/>
      <c r="F62" s="70"/>
      <c r="G62" s="70">
        <v>0.1414375103544408</v>
      </c>
      <c r="H62" s="70">
        <v>0.1414375103544408</v>
      </c>
      <c r="I62" s="70">
        <v>0.14156983160873166</v>
      </c>
      <c r="J62" s="67"/>
      <c r="K62" s="67"/>
      <c r="L62" s="67"/>
    </row>
    <row r="63" spans="1:12" s="68" customFormat="1">
      <c r="A63" s="67"/>
      <c r="B63" s="164"/>
      <c r="C63" s="71"/>
      <c r="D63" s="67"/>
      <c r="E63" s="67"/>
      <c r="F63" s="67"/>
      <c r="G63" s="67"/>
      <c r="H63" s="67"/>
      <c r="I63" s="67"/>
      <c r="J63" s="67"/>
      <c r="K63" s="67"/>
      <c r="L63" s="67"/>
    </row>
    <row r="64" spans="1:12">
      <c r="A64" s="17"/>
      <c r="B64" s="180" t="s">
        <v>108</v>
      </c>
      <c r="C64" s="44"/>
      <c r="D64" s="319"/>
      <c r="E64" s="319"/>
      <c r="F64" s="319"/>
      <c r="G64" s="319"/>
      <c r="H64" s="319"/>
      <c r="I64" s="319"/>
      <c r="J64" s="319"/>
      <c r="K64" s="319"/>
      <c r="L64" s="319"/>
    </row>
    <row r="65" spans="1:12" s="68" customFormat="1">
      <c r="A65" s="67"/>
      <c r="B65" s="322" t="s">
        <v>109</v>
      </c>
      <c r="C65" s="71" t="s">
        <v>1</v>
      </c>
      <c r="D65" s="67"/>
      <c r="E65" s="67"/>
      <c r="F65" s="67"/>
      <c r="G65" s="264">
        <v>2.5999999999999999E-2</v>
      </c>
      <c r="H65" s="264">
        <v>2.5999999999999999E-2</v>
      </c>
      <c r="I65" s="265">
        <v>1.7000000000000001E-2</v>
      </c>
    </row>
    <row r="66" spans="1:12" s="68" customFormat="1">
      <c r="A66" s="67"/>
      <c r="B66" s="322" t="s">
        <v>110</v>
      </c>
      <c r="C66" s="71" t="s">
        <v>1</v>
      </c>
      <c r="D66" s="67"/>
      <c r="E66" s="67"/>
      <c r="F66" s="67"/>
      <c r="G66" s="264">
        <v>2.4799999999999999E-2</v>
      </c>
      <c r="H66" s="264">
        <v>2.4799999999999999E-2</v>
      </c>
      <c r="I66" s="265">
        <v>1.77E-2</v>
      </c>
    </row>
    <row r="67" spans="1:12" s="68" customFormat="1">
      <c r="A67" s="67"/>
      <c r="B67" s="164"/>
      <c r="C67" s="71"/>
      <c r="D67" s="67"/>
      <c r="E67" s="67"/>
      <c r="F67" s="67"/>
      <c r="G67" s="67"/>
      <c r="H67" s="67"/>
      <c r="I67" s="67"/>
      <c r="J67" s="23"/>
    </row>
    <row r="68" spans="1:12">
      <c r="A68" s="17"/>
      <c r="B68" s="180" t="s">
        <v>106</v>
      </c>
      <c r="C68" s="44"/>
      <c r="D68" s="319"/>
      <c r="E68" s="319"/>
      <c r="F68" s="319"/>
      <c r="G68" s="1"/>
      <c r="H68" s="1"/>
      <c r="I68" s="1"/>
    </row>
    <row r="69" spans="1:12">
      <c r="A69" s="17"/>
      <c r="B69" s="322" t="s">
        <v>109</v>
      </c>
      <c r="C69" s="44" t="s">
        <v>1</v>
      </c>
      <c r="D69" s="319"/>
      <c r="E69" s="319"/>
      <c r="F69" s="319"/>
      <c r="G69" s="453">
        <v>0.5</v>
      </c>
      <c r="H69" s="453">
        <v>0.5</v>
      </c>
      <c r="I69" s="454">
        <v>0.5</v>
      </c>
    </row>
    <row r="70" spans="1:12">
      <c r="A70" s="17"/>
      <c r="B70" s="322" t="s">
        <v>110</v>
      </c>
      <c r="C70" s="44" t="s">
        <v>1</v>
      </c>
      <c r="D70" s="319"/>
      <c r="E70" s="319"/>
      <c r="F70" s="319"/>
      <c r="G70" s="453">
        <v>0.5</v>
      </c>
      <c r="H70" s="453">
        <v>0.5</v>
      </c>
      <c r="I70" s="454">
        <v>0.5</v>
      </c>
    </row>
    <row r="71" spans="1:12" s="68" customFormat="1">
      <c r="A71" s="67"/>
      <c r="B71" s="183" t="s">
        <v>107</v>
      </c>
      <c r="C71" s="71" t="s">
        <v>1</v>
      </c>
      <c r="D71" s="67"/>
      <c r="E71" s="67"/>
      <c r="F71" s="67"/>
      <c r="G71" s="91">
        <v>2.5399999999999999E-2</v>
      </c>
      <c r="H71" s="91">
        <v>2.5399999999999999E-2</v>
      </c>
      <c r="I71" s="91">
        <v>1.7399999999999999E-2</v>
      </c>
      <c r="J71" s="67"/>
      <c r="K71" s="67"/>
      <c r="L71" s="67"/>
    </row>
    <row r="72" spans="1:12" s="68" customFormat="1">
      <c r="A72" s="67"/>
      <c r="B72" s="164"/>
      <c r="C72" s="71"/>
      <c r="D72" s="67"/>
      <c r="E72" s="67"/>
      <c r="F72" s="67"/>
      <c r="G72" s="67"/>
      <c r="H72" s="67"/>
      <c r="I72" s="67"/>
      <c r="J72" s="67"/>
      <c r="K72" s="67"/>
      <c r="L72" s="67"/>
    </row>
    <row r="73" spans="1:12" s="68" customFormat="1">
      <c r="A73" s="67"/>
      <c r="B73" s="177" t="s">
        <v>64</v>
      </c>
      <c r="C73" s="71" t="s">
        <v>1</v>
      </c>
      <c r="D73" s="67"/>
      <c r="E73" s="67"/>
      <c r="F73" s="67"/>
      <c r="G73" s="264">
        <v>1E-3</v>
      </c>
      <c r="H73" s="264">
        <v>1E-3</v>
      </c>
      <c r="I73" s="265">
        <v>1E-3</v>
      </c>
    </row>
    <row r="74" spans="1:12" s="93" customFormat="1">
      <c r="A74" s="67"/>
      <c r="B74" s="183" t="s">
        <v>101</v>
      </c>
      <c r="C74" s="200" t="s">
        <v>1</v>
      </c>
      <c r="D74" s="91"/>
      <c r="E74" s="91"/>
      <c r="F74" s="91"/>
      <c r="G74" s="91">
        <v>5.4532499999999998E-2</v>
      </c>
      <c r="H74" s="91">
        <v>5.4532499999999998E-2</v>
      </c>
      <c r="I74" s="91">
        <v>4.5777499999999999E-2</v>
      </c>
      <c r="J74" s="92"/>
      <c r="K74" s="92"/>
      <c r="L74" s="92"/>
    </row>
    <row r="75" spans="1:12" s="68" customFormat="1">
      <c r="A75" s="67"/>
      <c r="B75" s="164"/>
      <c r="C75" s="71"/>
      <c r="D75" s="67"/>
      <c r="E75" s="67"/>
      <c r="F75" s="67"/>
      <c r="G75" s="67"/>
      <c r="H75" s="67"/>
      <c r="I75" s="67"/>
      <c r="J75" s="67"/>
      <c r="K75" s="67"/>
      <c r="L75" s="67"/>
    </row>
    <row r="76" spans="1:12">
      <c r="A76" s="17"/>
      <c r="B76" s="180" t="s">
        <v>103</v>
      </c>
      <c r="C76" s="44"/>
      <c r="D76" s="319"/>
      <c r="E76" s="319"/>
      <c r="F76" s="319"/>
      <c r="G76" s="319"/>
      <c r="H76" s="319"/>
      <c r="I76" s="319"/>
      <c r="J76" s="319"/>
      <c r="K76" s="319"/>
      <c r="L76" s="319"/>
    </row>
    <row r="77" spans="1:12">
      <c r="A77" s="17"/>
      <c r="B77" s="184" t="s">
        <v>105</v>
      </c>
      <c r="C77" s="44" t="s">
        <v>1</v>
      </c>
      <c r="D77" s="319"/>
      <c r="E77" s="319"/>
      <c r="F77" s="319"/>
      <c r="G77" s="264">
        <v>1</v>
      </c>
      <c r="H77" s="264">
        <v>1</v>
      </c>
      <c r="I77" s="265">
        <v>0.1</v>
      </c>
    </row>
    <row r="78" spans="1:12">
      <c r="A78" s="17"/>
      <c r="B78" s="184" t="s">
        <v>104</v>
      </c>
      <c r="C78" s="44" t="s">
        <v>1</v>
      </c>
      <c r="D78" s="319"/>
      <c r="E78" s="319"/>
      <c r="F78" s="319"/>
      <c r="G78" s="264">
        <v>0</v>
      </c>
      <c r="H78" s="264">
        <v>0</v>
      </c>
      <c r="I78" s="265">
        <v>0.9</v>
      </c>
    </row>
    <row r="79" spans="1:12" s="68" customFormat="1">
      <c r="A79" s="69"/>
      <c r="B79" s="189" t="s">
        <v>100</v>
      </c>
      <c r="C79" s="203" t="s">
        <v>1</v>
      </c>
      <c r="D79" s="70"/>
      <c r="E79" s="70"/>
      <c r="F79" s="70"/>
      <c r="G79" s="70">
        <v>5.4532499999999998E-2</v>
      </c>
      <c r="H79" s="70">
        <v>5.4532499999999998E-2</v>
      </c>
      <c r="I79" s="456">
        <v>5.3656999999999996E-2</v>
      </c>
      <c r="J79" s="67"/>
      <c r="K79" s="67"/>
      <c r="L79" s="67"/>
    </row>
    <row r="80" spans="1:12" s="68" customFormat="1">
      <c r="A80" s="67"/>
      <c r="B80" s="164"/>
      <c r="C80" s="71"/>
      <c r="D80" s="67"/>
      <c r="E80" s="67"/>
      <c r="F80" s="67"/>
      <c r="G80" s="67"/>
      <c r="H80" s="67"/>
      <c r="I80" s="67"/>
      <c r="J80" s="67"/>
      <c r="K80" s="67"/>
      <c r="L80" s="67"/>
    </row>
    <row r="81" spans="1:12" s="72" customFormat="1">
      <c r="A81" s="69"/>
      <c r="B81" s="179" t="s">
        <v>99</v>
      </c>
      <c r="C81" s="203" t="s">
        <v>1</v>
      </c>
      <c r="D81" s="70"/>
      <c r="E81" s="70"/>
      <c r="F81" s="70"/>
      <c r="G81" s="456">
        <v>0.11536600724810855</v>
      </c>
      <c r="H81" s="456">
        <v>0.11536600724810855</v>
      </c>
      <c r="I81" s="456">
        <v>0.11519598212611215</v>
      </c>
      <c r="J81" s="67"/>
      <c r="K81" s="309"/>
      <c r="L81" s="309"/>
    </row>
    <row r="82" spans="1:12">
      <c r="B82" s="164"/>
      <c r="C82" s="51"/>
      <c r="D82" s="319"/>
      <c r="E82" s="319"/>
      <c r="F82" s="319"/>
      <c r="G82" s="319"/>
      <c r="H82" s="319"/>
      <c r="I82" s="319"/>
      <c r="J82" s="319"/>
      <c r="K82" s="319"/>
      <c r="L82" s="319"/>
    </row>
    <row r="83" spans="1:12">
      <c r="A83" s="33" t="s">
        <v>5</v>
      </c>
      <c r="B83" s="170"/>
      <c r="C83" s="50"/>
      <c r="D83" s="30"/>
      <c r="E83" s="30"/>
      <c r="F83" s="30"/>
      <c r="G83" s="30"/>
      <c r="H83" s="30"/>
      <c r="I83" s="30"/>
    </row>
  </sheetData>
  <sheetProtection password="9F3C" sheet="1" objects="1" scenarios="1" selectLockedCells="1" selectUnlockedCells="1"/>
  <dataConsolidate link="1"/>
  <hyperlinks>
    <hyperlink ref="B5" location="Contents!A1" display="[To Contents]"/>
  </hyperlinks>
  <pageMargins left="0.39370078740157483" right="0.39370078740157483" top="0.39370078740157483" bottom="0.39370078740157483" header="0.39370078740157483" footer="0.39370078740157483"/>
  <pageSetup paperSize="8" scale="95"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0070C0"/>
    <pageSetUpPr autoPageBreaks="0" fitToPage="1"/>
  </sheetPr>
  <dimension ref="A1:K153"/>
  <sheetViews>
    <sheetView showGridLines="0" zoomScale="90" zoomScaleNormal="90" zoomScaleSheetLayoutView="100" workbookViewId="0">
      <pane xSplit="3" ySplit="13" topLeftCell="D149" activePane="bottomRight" state="frozen"/>
      <selection activeCell="C5" sqref="C5:M58"/>
      <selection pane="topRight" activeCell="C5" sqref="C5:M58"/>
      <selection pane="bottomLeft" activeCell="C5" sqref="C5:M58"/>
      <selection pane="bottomRight" activeCell="B10" sqref="B10"/>
    </sheetView>
  </sheetViews>
  <sheetFormatPr defaultColWidth="9.109375" defaultRowHeight="13.8"/>
  <cols>
    <col min="1" max="1" width="5.6640625" style="10" customWidth="1"/>
    <col min="2" max="2" width="67.88671875" style="159" customWidth="1"/>
    <col min="3" max="3" width="10.109375" style="10" customWidth="1"/>
    <col min="4" max="4" width="12.6640625" style="42" customWidth="1"/>
    <col min="5" max="7" width="12.6640625" style="10" customWidth="1"/>
    <col min="8" max="9" width="12.6640625" style="77" customWidth="1"/>
    <col min="10" max="10" width="2.33203125" customWidth="1"/>
  </cols>
  <sheetData>
    <row r="1" spans="1:11" ht="18">
      <c r="A1" s="423" t="s">
        <v>313</v>
      </c>
      <c r="B1" s="114"/>
      <c r="C1" s="112"/>
      <c r="D1" s="113"/>
      <c r="E1" s="114"/>
      <c r="F1" s="114"/>
      <c r="G1" s="116"/>
      <c r="H1" s="117"/>
      <c r="I1" s="117"/>
    </row>
    <row r="2" spans="1:11">
      <c r="A2" s="424">
        <v>6</v>
      </c>
      <c r="B2" s="425" t="s">
        <v>318</v>
      </c>
      <c r="C2" s="105"/>
      <c r="D2" s="103"/>
      <c r="E2" s="104"/>
      <c r="F2" s="104"/>
      <c r="G2" s="106"/>
      <c r="H2" s="107"/>
      <c r="I2" s="107"/>
    </row>
    <row r="3" spans="1:11">
      <c r="A3" s="110"/>
      <c r="B3" s="111" t="s">
        <v>296</v>
      </c>
      <c r="C3" s="105"/>
      <c r="D3" s="103"/>
      <c r="E3" s="104"/>
      <c r="F3" s="104"/>
      <c r="G3" s="106"/>
      <c r="H3" s="107"/>
      <c r="I3" s="107"/>
    </row>
    <row r="4" spans="1:11">
      <c r="A4" s="110"/>
      <c r="B4" s="111"/>
      <c r="C4" s="105"/>
      <c r="D4" s="103"/>
      <c r="E4" s="104"/>
      <c r="F4" s="104"/>
      <c r="G4" s="106"/>
      <c r="H4" s="107"/>
      <c r="I4" s="107"/>
    </row>
    <row r="5" spans="1:11">
      <c r="A5" s="12"/>
      <c r="B5" s="158" t="s">
        <v>127</v>
      </c>
      <c r="C5" s="13"/>
      <c r="D5" s="40"/>
      <c r="E5" s="12"/>
      <c r="F5" s="12"/>
      <c r="G5" s="12"/>
      <c r="H5" s="15"/>
      <c r="I5" s="15"/>
    </row>
    <row r="6" spans="1:11">
      <c r="A6" s="161">
        <v>6.01</v>
      </c>
      <c r="B6" s="4" t="s">
        <v>48</v>
      </c>
      <c r="C6" s="333"/>
      <c r="D6" s="41"/>
      <c r="E6" s="5"/>
      <c r="F6" s="5"/>
      <c r="G6" s="5"/>
      <c r="H6" s="74"/>
      <c r="I6" s="74"/>
    </row>
    <row r="7" spans="1:11">
      <c r="E7" s="6"/>
      <c r="F7" s="6"/>
      <c r="G7" s="6"/>
    </row>
    <row r="8" spans="1:11">
      <c r="A8" s="18"/>
      <c r="B8" s="426" t="s">
        <v>49</v>
      </c>
      <c r="C8" s="318"/>
      <c r="D8" s="44"/>
      <c r="E8" s="427">
        <v>2015</v>
      </c>
      <c r="F8" s="427">
        <v>2016</v>
      </c>
      <c r="G8" s="427">
        <v>2017</v>
      </c>
      <c r="H8" s="427">
        <v>2018</v>
      </c>
      <c r="I8" s="427">
        <v>2019</v>
      </c>
      <c r="J8" s="279"/>
      <c r="K8" s="279"/>
    </row>
    <row r="9" spans="1:11">
      <c r="A9" s="18"/>
      <c r="B9" s="426" t="s">
        <v>50</v>
      </c>
      <c r="C9" s="318"/>
      <c r="D9" s="44"/>
      <c r="E9" s="428">
        <v>41821</v>
      </c>
      <c r="F9" s="428">
        <v>42186</v>
      </c>
      <c r="G9" s="428">
        <v>42552</v>
      </c>
      <c r="H9" s="428">
        <v>42917</v>
      </c>
      <c r="I9" s="428">
        <v>43282</v>
      </c>
      <c r="J9" s="279"/>
      <c r="K9" s="279"/>
    </row>
    <row r="10" spans="1:11">
      <c r="A10" s="18"/>
      <c r="B10" s="426" t="s">
        <v>51</v>
      </c>
      <c r="C10" s="318"/>
      <c r="D10" s="44"/>
      <c r="E10" s="428">
        <v>42185</v>
      </c>
      <c r="F10" s="428">
        <v>42551</v>
      </c>
      <c r="G10" s="428">
        <v>42916</v>
      </c>
      <c r="H10" s="428">
        <v>43281</v>
      </c>
      <c r="I10" s="428">
        <v>43646</v>
      </c>
      <c r="J10" s="279"/>
      <c r="K10" s="279"/>
    </row>
    <row r="11" spans="1:11">
      <c r="A11" s="18"/>
      <c r="B11" s="426" t="s">
        <v>81</v>
      </c>
      <c r="C11" s="318"/>
      <c r="D11" s="44"/>
      <c r="E11" s="429">
        <v>0</v>
      </c>
      <c r="F11" s="429">
        <v>0</v>
      </c>
      <c r="G11" s="429">
        <v>1</v>
      </c>
      <c r="H11" s="430">
        <v>2</v>
      </c>
      <c r="I11" s="430">
        <v>3</v>
      </c>
      <c r="J11" s="279"/>
      <c r="K11" s="279"/>
    </row>
    <row r="12" spans="1:11">
      <c r="A12" s="18"/>
      <c r="B12" s="426" t="s">
        <v>82</v>
      </c>
      <c r="C12" s="318"/>
      <c r="D12" s="44"/>
      <c r="E12" s="429">
        <v>0</v>
      </c>
      <c r="F12" s="429">
        <v>0</v>
      </c>
      <c r="G12" s="429">
        <v>1</v>
      </c>
      <c r="H12" s="430">
        <v>1</v>
      </c>
      <c r="I12" s="430">
        <v>1</v>
      </c>
      <c r="J12" s="279"/>
      <c r="K12" s="279"/>
    </row>
    <row r="13" spans="1:11">
      <c r="A13" s="83"/>
      <c r="B13" s="160"/>
      <c r="C13" s="84"/>
      <c r="D13" s="80"/>
      <c r="E13" s="84"/>
      <c r="F13" s="84"/>
      <c r="G13" s="84"/>
      <c r="H13" s="85"/>
      <c r="I13" s="85"/>
      <c r="J13" s="279"/>
      <c r="K13" s="279"/>
    </row>
    <row r="14" spans="1:11">
      <c r="A14" s="161">
        <v>6.02</v>
      </c>
      <c r="B14" s="161" t="s">
        <v>72</v>
      </c>
      <c r="C14" s="333"/>
      <c r="D14" s="41"/>
      <c r="E14" s="5"/>
      <c r="F14" s="5"/>
      <c r="G14" s="5"/>
      <c r="H14" s="74"/>
      <c r="I14" s="74"/>
    </row>
    <row r="16" spans="1:11">
      <c r="A16" s="213"/>
      <c r="B16" s="162" t="s">
        <v>56</v>
      </c>
      <c r="C16" s="213" t="s">
        <v>1</v>
      </c>
      <c r="D16" s="214"/>
      <c r="E16" s="213"/>
      <c r="F16" s="213"/>
      <c r="G16" s="213"/>
      <c r="H16" s="457">
        <v>1.131128112942581E-2</v>
      </c>
      <c r="I16" s="457">
        <v>9.2065625696042819E-3</v>
      </c>
      <c r="J16" s="279"/>
      <c r="K16" s="279"/>
    </row>
    <row r="17" spans="1:11">
      <c r="A17" s="213"/>
      <c r="B17" s="162" t="s">
        <v>58</v>
      </c>
      <c r="C17" s="213" t="s">
        <v>1</v>
      </c>
      <c r="D17" s="214"/>
      <c r="E17" s="213"/>
      <c r="F17" s="213"/>
      <c r="G17" s="213"/>
      <c r="H17" s="457">
        <v>2.1256931608133023E-2</v>
      </c>
      <c r="I17" s="457">
        <v>1.9004524886877761E-2</v>
      </c>
      <c r="J17" s="279"/>
      <c r="K17" s="279"/>
    </row>
    <row r="18" spans="1:11">
      <c r="B18" s="162" t="s">
        <v>57</v>
      </c>
      <c r="H18" s="458">
        <v>0</v>
      </c>
      <c r="I18" s="458">
        <v>0</v>
      </c>
      <c r="J18" s="279"/>
      <c r="K18" s="279"/>
    </row>
    <row r="19" spans="1:11">
      <c r="H19" s="22"/>
      <c r="I19" s="22"/>
      <c r="J19" s="279"/>
      <c r="K19" s="279"/>
    </row>
    <row r="20" spans="1:11">
      <c r="A20" s="161">
        <v>6.0299999999999994</v>
      </c>
      <c r="B20" s="161" t="s">
        <v>55</v>
      </c>
      <c r="C20" s="333"/>
      <c r="D20" s="41"/>
      <c r="E20" s="5"/>
      <c r="F20" s="5"/>
      <c r="G20" s="5"/>
      <c r="H20" s="74"/>
      <c r="I20" s="74"/>
    </row>
    <row r="21" spans="1:11">
      <c r="A21" s="16"/>
      <c r="B21" s="163"/>
      <c r="D21" s="257"/>
      <c r="E21" s="258"/>
      <c r="F21" s="258"/>
      <c r="G21" s="258"/>
      <c r="H21" s="259"/>
      <c r="I21" s="259"/>
    </row>
    <row r="22" spans="1:11">
      <c r="A22" s="16"/>
      <c r="B22" s="175" t="s">
        <v>111</v>
      </c>
      <c r="C22" s="334" t="s">
        <v>24</v>
      </c>
      <c r="D22" s="232"/>
      <c r="E22" s="230"/>
      <c r="F22" s="459">
        <v>108.2</v>
      </c>
      <c r="G22" s="459">
        <v>110.5</v>
      </c>
      <c r="H22" s="459">
        <v>112.6</v>
      </c>
      <c r="I22" s="304"/>
    </row>
    <row r="23" spans="1:11">
      <c r="A23" s="16"/>
      <c r="B23" s="164" t="s">
        <v>63</v>
      </c>
      <c r="C23" s="318" t="s">
        <v>1</v>
      </c>
      <c r="D23" s="44"/>
      <c r="E23" s="17"/>
      <c r="F23" s="17"/>
      <c r="G23" s="17"/>
      <c r="H23" s="563">
        <v>-2.5000000000000001E-2</v>
      </c>
      <c r="I23" s="563">
        <v>-2.5000000000000001E-2</v>
      </c>
    </row>
    <row r="24" spans="1:11">
      <c r="A24" s="16"/>
      <c r="B24" s="164"/>
      <c r="C24" s="318"/>
      <c r="D24" s="44"/>
      <c r="E24" s="17"/>
      <c r="F24" s="17"/>
      <c r="G24" s="17"/>
      <c r="H24" s="22"/>
      <c r="I24" s="22"/>
    </row>
    <row r="25" spans="1:11">
      <c r="A25" s="16"/>
      <c r="B25" s="165" t="s">
        <v>6</v>
      </c>
      <c r="C25" s="318"/>
      <c r="D25" s="6" t="s">
        <v>74</v>
      </c>
      <c r="E25" s="8"/>
      <c r="F25" s="17"/>
      <c r="G25" s="17"/>
      <c r="H25" s="22"/>
      <c r="I25" s="532"/>
    </row>
    <row r="26" spans="1:11">
      <c r="A26" s="16"/>
      <c r="B26" s="188" t="s">
        <v>179</v>
      </c>
      <c r="C26" s="335" t="s">
        <v>323</v>
      </c>
      <c r="D26" s="38"/>
      <c r="E26" s="319"/>
      <c r="F26" s="319"/>
      <c r="G26" s="210">
        <v>100.78</v>
      </c>
      <c r="H26" s="75">
        <v>98.26</v>
      </c>
      <c r="I26" s="75">
        <v>95.8</v>
      </c>
      <c r="J26" s="279"/>
      <c r="K26" s="279"/>
    </row>
    <row r="27" spans="1:11">
      <c r="A27" s="17"/>
      <c r="B27" s="188" t="s">
        <v>180</v>
      </c>
      <c r="C27" s="318" t="s">
        <v>323</v>
      </c>
      <c r="D27" s="38"/>
      <c r="E27" s="319"/>
      <c r="F27" s="319"/>
      <c r="G27" s="210">
        <v>105.04</v>
      </c>
      <c r="H27" s="326">
        <v>107.27</v>
      </c>
      <c r="I27" s="326">
        <v>109.31</v>
      </c>
      <c r="J27" s="279"/>
      <c r="K27" s="279"/>
    </row>
    <row r="28" spans="1:11">
      <c r="A28" s="17"/>
      <c r="B28" s="188" t="s">
        <v>181</v>
      </c>
      <c r="C28" s="318" t="s">
        <v>323</v>
      </c>
      <c r="D28" s="38"/>
      <c r="E28" s="319"/>
      <c r="F28" s="319"/>
      <c r="G28" s="210">
        <v>70.14</v>
      </c>
      <c r="H28" s="326">
        <v>71.63</v>
      </c>
      <c r="I28" s="326">
        <v>72.989999999999995</v>
      </c>
      <c r="J28" s="279"/>
      <c r="K28" s="279"/>
    </row>
    <row r="29" spans="1:11">
      <c r="A29" s="17"/>
      <c r="B29" s="188" t="s">
        <v>182</v>
      </c>
      <c r="C29" s="318" t="s">
        <v>323</v>
      </c>
      <c r="D29" s="38"/>
      <c r="E29" s="319"/>
      <c r="F29" s="319"/>
      <c r="G29" s="210">
        <v>16.760000000000002</v>
      </c>
      <c r="H29" s="326">
        <v>17.12</v>
      </c>
      <c r="I29" s="326">
        <v>17.440000000000001</v>
      </c>
      <c r="J29" s="279"/>
      <c r="K29" s="279"/>
    </row>
    <row r="30" spans="1:11">
      <c r="A30" s="17"/>
      <c r="B30" s="188" t="s">
        <v>184</v>
      </c>
      <c r="C30" s="318" t="s">
        <v>323</v>
      </c>
      <c r="D30" s="38"/>
      <c r="E30" s="319"/>
      <c r="F30" s="319"/>
      <c r="G30" s="210">
        <v>0</v>
      </c>
      <c r="H30" s="326">
        <v>0</v>
      </c>
      <c r="I30" s="326">
        <v>0</v>
      </c>
      <c r="J30" s="279"/>
      <c r="K30" s="279"/>
    </row>
    <row r="31" spans="1:11">
      <c r="A31" s="17"/>
      <c r="B31" s="188" t="s">
        <v>183</v>
      </c>
      <c r="C31" s="318" t="s">
        <v>323</v>
      </c>
      <c r="D31" s="38"/>
      <c r="E31" s="319"/>
      <c r="F31" s="319"/>
      <c r="G31" s="210">
        <v>33.5</v>
      </c>
      <c r="H31" s="326">
        <v>34.21</v>
      </c>
      <c r="I31" s="326">
        <v>34.86</v>
      </c>
      <c r="J31" s="279"/>
      <c r="K31" s="279"/>
    </row>
    <row r="32" spans="1:11">
      <c r="A32" s="17"/>
      <c r="B32" s="188" t="s">
        <v>146</v>
      </c>
      <c r="C32" s="318" t="s">
        <v>324</v>
      </c>
      <c r="D32" s="38"/>
      <c r="E32" s="319"/>
      <c r="F32" s="319"/>
      <c r="G32" s="210">
        <v>2.71</v>
      </c>
      <c r="H32" s="326">
        <v>2.77</v>
      </c>
      <c r="I32" s="326">
        <v>2.82</v>
      </c>
      <c r="J32" s="279"/>
      <c r="K32" s="279"/>
    </row>
    <row r="33" spans="1:11">
      <c r="A33" s="17"/>
      <c r="B33" s="166" t="s">
        <v>7</v>
      </c>
      <c r="C33" s="318" t="s">
        <v>324</v>
      </c>
      <c r="D33" s="38"/>
      <c r="E33" s="319"/>
      <c r="F33" s="319"/>
      <c r="G33" s="210">
        <v>1.81</v>
      </c>
      <c r="H33" s="326">
        <v>1.85</v>
      </c>
      <c r="I33" s="326">
        <v>1.88</v>
      </c>
      <c r="J33" s="279"/>
      <c r="K33" s="279"/>
    </row>
    <row r="34" spans="1:11">
      <c r="A34" s="17"/>
      <c r="B34" s="166" t="s">
        <v>3</v>
      </c>
      <c r="C34" s="318" t="s">
        <v>324</v>
      </c>
      <c r="D34" s="38"/>
      <c r="E34" s="319"/>
      <c r="F34" s="319"/>
      <c r="G34" s="210">
        <v>3.06</v>
      </c>
      <c r="H34" s="326">
        <v>3.13</v>
      </c>
      <c r="I34" s="326">
        <v>3.18</v>
      </c>
      <c r="J34" s="279"/>
      <c r="K34" s="279"/>
    </row>
    <row r="35" spans="1:11">
      <c r="A35" s="17"/>
      <c r="B35" s="188" t="s">
        <v>148</v>
      </c>
      <c r="C35" s="318" t="s">
        <v>324</v>
      </c>
      <c r="D35" s="38"/>
      <c r="E35" s="319"/>
      <c r="F35" s="319"/>
      <c r="G35" s="210">
        <v>4.07</v>
      </c>
      <c r="H35" s="326">
        <v>4.16</v>
      </c>
      <c r="I35" s="326">
        <v>4.24</v>
      </c>
      <c r="J35" s="279"/>
      <c r="K35" s="279"/>
    </row>
    <row r="36" spans="1:11">
      <c r="A36" s="17"/>
      <c r="B36" s="166" t="s">
        <v>8</v>
      </c>
      <c r="C36" s="318" t="s">
        <v>325</v>
      </c>
      <c r="D36" s="38"/>
      <c r="E36" s="319"/>
      <c r="F36" s="319"/>
      <c r="G36" s="210">
        <v>3.25</v>
      </c>
      <c r="H36" s="326">
        <v>3.32</v>
      </c>
      <c r="I36" s="326">
        <v>3.38</v>
      </c>
      <c r="J36" s="279"/>
      <c r="K36" s="279"/>
    </row>
    <row r="37" spans="1:11">
      <c r="A37" s="17"/>
      <c r="B37" s="166" t="s">
        <v>9</v>
      </c>
      <c r="C37" s="318" t="s">
        <v>325</v>
      </c>
      <c r="D37" s="38"/>
      <c r="E37" s="319"/>
      <c r="F37" s="319"/>
      <c r="G37" s="210">
        <v>2.35</v>
      </c>
      <c r="H37" s="326">
        <v>2.4</v>
      </c>
      <c r="I37" s="326">
        <v>2.4500000000000002</v>
      </c>
      <c r="J37" s="279"/>
      <c r="K37" s="279"/>
    </row>
    <row r="38" spans="1:11">
      <c r="A38" s="16"/>
      <c r="B38" s="188" t="s">
        <v>186</v>
      </c>
      <c r="C38" s="318" t="s">
        <v>323</v>
      </c>
      <c r="D38" s="38"/>
      <c r="E38" s="319"/>
      <c r="F38" s="319"/>
      <c r="G38" s="210">
        <v>40.9</v>
      </c>
      <c r="H38" s="75">
        <v>39.869999999999997</v>
      </c>
      <c r="I38" s="75">
        <v>38.880000000000003</v>
      </c>
      <c r="J38" s="279"/>
      <c r="K38" s="279"/>
    </row>
    <row r="39" spans="1:11">
      <c r="A39" s="16"/>
      <c r="B39" s="188" t="s">
        <v>187</v>
      </c>
      <c r="C39" s="318" t="s">
        <v>323</v>
      </c>
      <c r="D39" s="38"/>
      <c r="E39" s="319"/>
      <c r="F39" s="319"/>
      <c r="G39" s="210">
        <v>42.39</v>
      </c>
      <c r="H39" s="326">
        <v>43.29</v>
      </c>
      <c r="I39" s="326">
        <v>44.11</v>
      </c>
      <c r="J39" s="279"/>
      <c r="K39" s="279"/>
    </row>
    <row r="40" spans="1:11">
      <c r="A40" s="16"/>
      <c r="B40" s="188" t="s">
        <v>188</v>
      </c>
      <c r="C40" s="318" t="s">
        <v>323</v>
      </c>
      <c r="D40" s="208">
        <v>0.35</v>
      </c>
      <c r="E40" s="319"/>
      <c r="F40" s="319"/>
      <c r="G40" s="326">
        <v>24.55</v>
      </c>
      <c r="H40" s="326">
        <v>25.07</v>
      </c>
      <c r="I40" s="326">
        <v>25.55</v>
      </c>
      <c r="J40" s="279"/>
      <c r="K40" s="279"/>
    </row>
    <row r="41" spans="1:11">
      <c r="A41" s="16"/>
      <c r="B41" s="166" t="s">
        <v>10</v>
      </c>
      <c r="C41" s="318" t="s">
        <v>323</v>
      </c>
      <c r="D41" s="208">
        <v>0.35</v>
      </c>
      <c r="E41" s="319"/>
      <c r="F41" s="319"/>
      <c r="G41" s="326">
        <v>5.87</v>
      </c>
      <c r="H41" s="326">
        <v>5.99</v>
      </c>
      <c r="I41" s="326">
        <v>6.1</v>
      </c>
      <c r="J41" s="279"/>
      <c r="K41" s="279"/>
    </row>
    <row r="42" spans="1:11">
      <c r="A42" s="16"/>
      <c r="B42" s="188" t="s">
        <v>185</v>
      </c>
      <c r="C42" s="318" t="s">
        <v>324</v>
      </c>
      <c r="D42" s="208">
        <v>0.35</v>
      </c>
      <c r="E42" s="319"/>
      <c r="F42" s="319"/>
      <c r="G42" s="326">
        <v>1.07</v>
      </c>
      <c r="H42" s="326">
        <v>1.1000000000000001</v>
      </c>
      <c r="I42" s="326">
        <v>1.1100000000000001</v>
      </c>
      <c r="J42" s="279"/>
      <c r="K42" s="279"/>
    </row>
    <row r="43" spans="1:11">
      <c r="A43" s="16"/>
      <c r="B43" s="188" t="s">
        <v>147</v>
      </c>
      <c r="C43" s="318" t="s">
        <v>325</v>
      </c>
      <c r="D43" s="208">
        <v>0.35</v>
      </c>
      <c r="E43" s="319"/>
      <c r="F43" s="319"/>
      <c r="G43" s="326">
        <v>0.95</v>
      </c>
      <c r="H43" s="326">
        <v>0.97</v>
      </c>
      <c r="I43" s="326">
        <v>0.99</v>
      </c>
      <c r="J43" s="279"/>
      <c r="K43" s="279"/>
    </row>
    <row r="44" spans="1:11">
      <c r="A44" s="16"/>
      <c r="B44" s="167"/>
      <c r="C44" s="318"/>
      <c r="D44" s="318"/>
      <c r="E44" s="319"/>
      <c r="F44" s="319"/>
      <c r="G44" s="310"/>
      <c r="H44" s="22"/>
      <c r="I44" s="22"/>
      <c r="J44" s="279"/>
      <c r="K44" s="279"/>
    </row>
    <row r="45" spans="1:11">
      <c r="A45" s="16"/>
      <c r="B45" s="165" t="s">
        <v>11</v>
      </c>
      <c r="C45" s="318"/>
      <c r="D45" s="318"/>
      <c r="E45" s="319"/>
      <c r="F45" s="319"/>
      <c r="G45" s="310"/>
      <c r="H45" s="22"/>
      <c r="I45" s="22"/>
      <c r="J45" s="279"/>
      <c r="K45" s="279"/>
    </row>
    <row r="46" spans="1:11">
      <c r="A46" s="16"/>
      <c r="B46" s="188" t="s">
        <v>189</v>
      </c>
      <c r="C46" s="318" t="s">
        <v>326</v>
      </c>
      <c r="D46" s="38"/>
      <c r="E46" s="319"/>
      <c r="F46" s="319"/>
      <c r="G46" s="331">
        <v>0.18140000000000001</v>
      </c>
      <c r="H46" s="460">
        <v>0.18529999999999999</v>
      </c>
      <c r="I46" s="460">
        <v>0.1888</v>
      </c>
      <c r="J46" s="279"/>
      <c r="K46" s="279"/>
    </row>
    <row r="47" spans="1:11">
      <c r="A47" s="16"/>
      <c r="B47" s="188" t="s">
        <v>191</v>
      </c>
      <c r="C47" s="318" t="s">
        <v>326</v>
      </c>
      <c r="D47" s="38"/>
      <c r="E47" s="319"/>
      <c r="F47" s="319"/>
      <c r="G47" s="331">
        <v>0.19350000000000001</v>
      </c>
      <c r="H47" s="461">
        <v>0.1976</v>
      </c>
      <c r="I47" s="461">
        <v>0.2014</v>
      </c>
      <c r="J47" s="279"/>
      <c r="K47" s="279"/>
    </row>
    <row r="48" spans="1:11">
      <c r="A48" s="16"/>
      <c r="B48" s="188" t="s">
        <v>190</v>
      </c>
      <c r="C48" s="318" t="s">
        <v>326</v>
      </c>
      <c r="D48" s="38"/>
      <c r="E48" s="319"/>
      <c r="F48" s="319"/>
      <c r="G48" s="331">
        <v>0.35460000000000003</v>
      </c>
      <c r="H48" s="461">
        <v>0.36209999999999998</v>
      </c>
      <c r="I48" s="461">
        <v>0.36899999999999999</v>
      </c>
      <c r="J48" s="279"/>
      <c r="K48" s="279"/>
    </row>
    <row r="49" spans="1:11">
      <c r="A49" s="16"/>
      <c r="B49" s="188" t="s">
        <v>192</v>
      </c>
      <c r="C49" s="318" t="s">
        <v>326</v>
      </c>
      <c r="D49" s="38"/>
      <c r="E49" s="319"/>
      <c r="F49" s="319"/>
      <c r="G49" s="331">
        <v>0.41399999999999998</v>
      </c>
      <c r="H49" s="461">
        <v>0.42280000000000001</v>
      </c>
      <c r="I49" s="461">
        <v>0.43080000000000002</v>
      </c>
      <c r="J49" s="279"/>
      <c r="K49" s="279"/>
    </row>
    <row r="50" spans="1:11">
      <c r="A50" s="16"/>
      <c r="B50" s="182" t="s">
        <v>327</v>
      </c>
      <c r="C50" s="318" t="s">
        <v>326</v>
      </c>
      <c r="D50" s="208">
        <v>0.75</v>
      </c>
      <c r="E50" s="319"/>
      <c r="F50" s="319"/>
      <c r="G50" s="461">
        <v>0.1361</v>
      </c>
      <c r="H50" s="461">
        <v>0.13900000000000001</v>
      </c>
      <c r="I50" s="461">
        <v>0.1416</v>
      </c>
      <c r="J50" s="279"/>
      <c r="K50" s="279"/>
    </row>
    <row r="51" spans="1:11">
      <c r="A51" s="16"/>
      <c r="B51" s="182" t="s">
        <v>328</v>
      </c>
      <c r="C51" s="318" t="s">
        <v>326</v>
      </c>
      <c r="D51" s="208">
        <v>0.75</v>
      </c>
      <c r="E51" s="319"/>
      <c r="F51" s="319"/>
      <c r="G51" s="461">
        <v>0.14510000000000001</v>
      </c>
      <c r="H51" s="461">
        <v>0.1482</v>
      </c>
      <c r="I51" s="461">
        <v>0.15110000000000001</v>
      </c>
      <c r="J51" s="279"/>
      <c r="K51" s="279"/>
    </row>
    <row r="52" spans="1:11">
      <c r="A52" s="16"/>
      <c r="B52" s="182" t="s">
        <v>329</v>
      </c>
      <c r="C52" s="318" t="s">
        <v>326</v>
      </c>
      <c r="D52" s="208">
        <v>0.75</v>
      </c>
      <c r="E52" s="319"/>
      <c r="F52" s="319"/>
      <c r="G52" s="461">
        <v>0.26600000000000001</v>
      </c>
      <c r="H52" s="461">
        <v>0.27160000000000001</v>
      </c>
      <c r="I52" s="461">
        <v>0.27679999999999999</v>
      </c>
      <c r="J52" s="279"/>
      <c r="K52" s="279"/>
    </row>
    <row r="53" spans="1:11">
      <c r="A53" s="16"/>
      <c r="B53" s="182" t="s">
        <v>330</v>
      </c>
      <c r="C53" s="318" t="s">
        <v>326</v>
      </c>
      <c r="D53" s="208">
        <v>0.75</v>
      </c>
      <c r="E53" s="319"/>
      <c r="F53" s="319"/>
      <c r="G53" s="461">
        <v>0.3105</v>
      </c>
      <c r="H53" s="461">
        <v>0.31709999999999999</v>
      </c>
      <c r="I53" s="461">
        <v>0.3231</v>
      </c>
      <c r="J53" s="279"/>
      <c r="K53" s="279"/>
    </row>
    <row r="54" spans="1:11">
      <c r="A54" s="16"/>
      <c r="B54" s="182" t="s">
        <v>331</v>
      </c>
      <c r="C54" s="318" t="s">
        <v>326</v>
      </c>
      <c r="D54" s="208">
        <v>0.6</v>
      </c>
      <c r="E54" s="319"/>
      <c r="F54" s="319"/>
      <c r="G54" s="461">
        <v>0.10879999999999999</v>
      </c>
      <c r="H54" s="461">
        <v>0.11119999999999999</v>
      </c>
      <c r="I54" s="461">
        <v>0.1133</v>
      </c>
      <c r="J54" s="279"/>
      <c r="K54" s="279"/>
    </row>
    <row r="55" spans="1:11">
      <c r="A55" s="16"/>
      <c r="B55" s="182" t="s">
        <v>332</v>
      </c>
      <c r="C55" s="318" t="s">
        <v>326</v>
      </c>
      <c r="D55" s="208">
        <v>0.6</v>
      </c>
      <c r="E55" s="319"/>
      <c r="F55" s="319"/>
      <c r="G55" s="461">
        <v>0.11609999999999999</v>
      </c>
      <c r="H55" s="461">
        <v>0.1186</v>
      </c>
      <c r="I55" s="461">
        <v>0.1208</v>
      </c>
      <c r="J55" s="279"/>
      <c r="K55" s="279"/>
    </row>
    <row r="56" spans="1:11">
      <c r="A56" s="16"/>
      <c r="B56" s="182" t="s">
        <v>333</v>
      </c>
      <c r="C56" s="318" t="s">
        <v>326</v>
      </c>
      <c r="D56" s="208">
        <v>0.6</v>
      </c>
      <c r="E56" s="319"/>
      <c r="F56" s="319"/>
      <c r="G56" s="461">
        <v>0.21279999999999999</v>
      </c>
      <c r="H56" s="461">
        <v>0.21729999999999999</v>
      </c>
      <c r="I56" s="461">
        <v>0.22140000000000001</v>
      </c>
      <c r="J56" s="279"/>
      <c r="K56" s="279"/>
    </row>
    <row r="57" spans="1:11">
      <c r="A57" s="16"/>
      <c r="B57" s="182" t="s">
        <v>334</v>
      </c>
      <c r="C57" s="318" t="s">
        <v>326</v>
      </c>
      <c r="D57" s="208">
        <v>0.6</v>
      </c>
      <c r="E57" s="319"/>
      <c r="F57" s="319"/>
      <c r="G57" s="461">
        <v>0.24840000000000001</v>
      </c>
      <c r="H57" s="461">
        <v>0.25369999999999998</v>
      </c>
      <c r="I57" s="461">
        <v>0.25850000000000001</v>
      </c>
      <c r="J57" s="279"/>
      <c r="K57" s="279"/>
    </row>
    <row r="58" spans="1:11">
      <c r="A58" s="16"/>
      <c r="B58" s="182" t="s">
        <v>335</v>
      </c>
      <c r="C58" s="318" t="s">
        <v>326</v>
      </c>
      <c r="D58" s="208">
        <v>0.9</v>
      </c>
      <c r="E58" s="319"/>
      <c r="F58" s="319"/>
      <c r="G58" s="461">
        <v>0.1633</v>
      </c>
      <c r="H58" s="461">
        <v>0.1668</v>
      </c>
      <c r="I58" s="461">
        <v>0.1699</v>
      </c>
      <c r="J58" s="279"/>
      <c r="K58" s="279"/>
    </row>
    <row r="59" spans="1:11">
      <c r="A59" s="16"/>
      <c r="B59" s="182" t="s">
        <v>336</v>
      </c>
      <c r="C59" s="318" t="s">
        <v>326</v>
      </c>
      <c r="D59" s="208">
        <v>0.9</v>
      </c>
      <c r="E59" s="319"/>
      <c r="F59" s="319"/>
      <c r="G59" s="461">
        <v>0.17419999999999999</v>
      </c>
      <c r="H59" s="461">
        <v>0.17780000000000001</v>
      </c>
      <c r="I59" s="461">
        <v>0.18129999999999999</v>
      </c>
      <c r="J59" s="279"/>
      <c r="K59" s="279"/>
    </row>
    <row r="60" spans="1:11">
      <c r="A60" s="16"/>
      <c r="B60" s="182" t="s">
        <v>337</v>
      </c>
      <c r="C60" s="318" t="s">
        <v>326</v>
      </c>
      <c r="D60" s="208">
        <v>0.9</v>
      </c>
      <c r="E60" s="319"/>
      <c r="F60" s="319"/>
      <c r="G60" s="461">
        <v>0.31909999999999999</v>
      </c>
      <c r="H60" s="461">
        <v>0.32590000000000002</v>
      </c>
      <c r="I60" s="461">
        <v>0.33210000000000001</v>
      </c>
      <c r="J60" s="279"/>
      <c r="K60" s="279"/>
    </row>
    <row r="61" spans="1:11">
      <c r="A61" s="16"/>
      <c r="B61" s="182" t="s">
        <v>338</v>
      </c>
      <c r="C61" s="318" t="s">
        <v>326</v>
      </c>
      <c r="D61" s="208">
        <v>0.9</v>
      </c>
      <c r="E61" s="319"/>
      <c r="F61" s="319"/>
      <c r="G61" s="461">
        <v>0.37259999999999999</v>
      </c>
      <c r="H61" s="461">
        <v>0.3805</v>
      </c>
      <c r="I61" s="461">
        <v>0.38769999999999999</v>
      </c>
      <c r="J61" s="279"/>
      <c r="K61" s="279"/>
    </row>
    <row r="62" spans="1:11">
      <c r="A62" s="16"/>
      <c r="B62" s="182" t="s">
        <v>339</v>
      </c>
      <c r="C62" s="318" t="s">
        <v>326</v>
      </c>
      <c r="D62" s="208">
        <v>0.75</v>
      </c>
      <c r="E62" s="319"/>
      <c r="F62" s="319"/>
      <c r="G62" s="461">
        <v>0.26600000000000001</v>
      </c>
      <c r="H62" s="461">
        <v>0.27160000000000001</v>
      </c>
      <c r="I62" s="461">
        <v>0.27679999999999999</v>
      </c>
      <c r="J62" s="279"/>
      <c r="K62" s="279"/>
    </row>
    <row r="63" spans="1:11">
      <c r="A63" s="16"/>
      <c r="B63" s="182" t="s">
        <v>340</v>
      </c>
      <c r="C63" s="318" t="s">
        <v>326</v>
      </c>
      <c r="D63" s="208">
        <v>0.75</v>
      </c>
      <c r="E63" s="319"/>
      <c r="F63" s="319"/>
      <c r="G63" s="461">
        <v>0.3105</v>
      </c>
      <c r="H63" s="461">
        <v>0.31709999999999999</v>
      </c>
      <c r="I63" s="461">
        <v>0.3231</v>
      </c>
      <c r="J63" s="279"/>
      <c r="K63" s="279"/>
    </row>
    <row r="64" spans="1:11">
      <c r="A64" s="16"/>
      <c r="B64" s="177"/>
      <c r="C64" s="318"/>
      <c r="D64" s="73"/>
      <c r="E64" s="319"/>
      <c r="F64" s="319"/>
      <c r="G64" s="209"/>
      <c r="H64" s="22"/>
      <c r="I64" s="22"/>
      <c r="J64" s="279"/>
      <c r="K64" s="279"/>
    </row>
    <row r="65" spans="1:11">
      <c r="A65" s="16"/>
      <c r="B65" s="321" t="s">
        <v>199</v>
      </c>
      <c r="C65" s="318"/>
      <c r="D65" s="73"/>
      <c r="E65" s="319"/>
      <c r="F65" s="319"/>
      <c r="G65" s="209"/>
      <c r="H65" s="22"/>
      <c r="I65" s="22"/>
      <c r="J65" s="279"/>
      <c r="K65" s="279"/>
    </row>
    <row r="66" spans="1:11">
      <c r="A66" s="16"/>
      <c r="B66" s="322" t="s">
        <v>200</v>
      </c>
      <c r="C66" s="318" t="s">
        <v>341</v>
      </c>
      <c r="D66" s="73"/>
      <c r="E66" s="319"/>
      <c r="F66" s="319"/>
      <c r="G66" s="210">
        <v>351.8</v>
      </c>
      <c r="H66" s="326">
        <v>359.28</v>
      </c>
      <c r="I66" s="326">
        <v>366.11</v>
      </c>
      <c r="J66" s="279"/>
      <c r="K66" s="279"/>
    </row>
    <row r="67" spans="1:11">
      <c r="A67" s="16"/>
      <c r="B67" s="322" t="s">
        <v>201</v>
      </c>
      <c r="C67" s="318" t="s">
        <v>341</v>
      </c>
      <c r="D67" s="73"/>
      <c r="E67" s="319"/>
      <c r="F67" s="319"/>
      <c r="G67" s="210">
        <v>466.2</v>
      </c>
      <c r="H67" s="326">
        <v>476.11</v>
      </c>
      <c r="I67" s="326">
        <v>485.16</v>
      </c>
      <c r="J67" s="279"/>
      <c r="K67" s="279"/>
    </row>
    <row r="68" spans="1:11">
      <c r="A68" s="16"/>
      <c r="B68" s="322" t="s">
        <v>202</v>
      </c>
      <c r="C68" s="318" t="s">
        <v>341</v>
      </c>
      <c r="D68" s="73"/>
      <c r="E68" s="319"/>
      <c r="F68" s="319"/>
      <c r="G68" s="210">
        <v>580</v>
      </c>
      <c r="H68" s="326">
        <v>592.33000000000004</v>
      </c>
      <c r="I68" s="326">
        <v>603.59</v>
      </c>
      <c r="J68" s="279"/>
      <c r="K68" s="279"/>
    </row>
    <row r="69" spans="1:11">
      <c r="A69" s="16"/>
      <c r="B69" s="322" t="s">
        <v>229</v>
      </c>
      <c r="C69" s="318" t="s">
        <v>341</v>
      </c>
      <c r="D69" s="73"/>
      <c r="E69" s="319"/>
      <c r="F69" s="319"/>
      <c r="G69" s="210">
        <v>123</v>
      </c>
      <c r="H69" s="326">
        <v>125.61</v>
      </c>
      <c r="I69" s="326">
        <v>128</v>
      </c>
      <c r="J69" s="279"/>
      <c r="K69" s="279"/>
    </row>
    <row r="70" spans="1:11">
      <c r="A70" s="16"/>
      <c r="B70" s="322" t="s">
        <v>203</v>
      </c>
      <c r="C70" s="318" t="s">
        <v>325</v>
      </c>
      <c r="D70" s="73"/>
      <c r="E70" s="319"/>
      <c r="F70" s="319"/>
      <c r="G70" s="210">
        <v>0.93</v>
      </c>
      <c r="H70" s="326">
        <v>0.95</v>
      </c>
      <c r="I70" s="326">
        <v>0.97</v>
      </c>
      <c r="J70" s="279"/>
      <c r="K70" s="279"/>
    </row>
    <row r="71" spans="1:11">
      <c r="A71" s="17"/>
      <c r="B71" s="322" t="s">
        <v>205</v>
      </c>
      <c r="C71" s="318" t="s">
        <v>341</v>
      </c>
      <c r="D71" s="73"/>
      <c r="E71" s="319"/>
      <c r="F71" s="319"/>
      <c r="G71" s="210">
        <v>69.400000000000006</v>
      </c>
      <c r="H71" s="326">
        <v>70.88</v>
      </c>
      <c r="I71" s="326">
        <v>72.22</v>
      </c>
      <c r="J71" s="279"/>
      <c r="K71" s="279"/>
    </row>
    <row r="72" spans="1:11">
      <c r="A72" s="17"/>
      <c r="B72" s="322" t="s">
        <v>206</v>
      </c>
      <c r="C72" s="318" t="s">
        <v>341</v>
      </c>
      <c r="D72" s="73"/>
      <c r="E72" s="319"/>
      <c r="F72" s="319"/>
      <c r="G72" s="210">
        <v>45.1</v>
      </c>
      <c r="H72" s="326">
        <v>46.06</v>
      </c>
      <c r="I72" s="326">
        <v>46.93</v>
      </c>
      <c r="J72" s="279"/>
      <c r="K72" s="279"/>
    </row>
    <row r="73" spans="1:11">
      <c r="A73" s="319"/>
      <c r="B73" s="322"/>
      <c r="C73" s="318"/>
      <c r="D73" s="73"/>
      <c r="E73" s="319"/>
      <c r="F73" s="319"/>
      <c r="G73" s="210"/>
      <c r="H73" s="326"/>
      <c r="I73" s="326"/>
      <c r="J73" s="279"/>
      <c r="K73" s="279"/>
    </row>
    <row r="74" spans="1:11">
      <c r="A74" s="319"/>
      <c r="B74" s="321" t="s">
        <v>232</v>
      </c>
      <c r="C74" s="318"/>
      <c r="D74" s="73"/>
      <c r="E74" s="319"/>
      <c r="F74" s="319"/>
      <c r="G74" s="210"/>
      <c r="H74" s="326"/>
      <c r="I74" s="326"/>
      <c r="J74" s="279"/>
      <c r="K74" s="279"/>
    </row>
    <row r="75" spans="1:11">
      <c r="A75" s="319"/>
      <c r="B75" s="322" t="s">
        <v>233</v>
      </c>
      <c r="C75" s="318" t="s">
        <v>342</v>
      </c>
      <c r="D75" s="73"/>
      <c r="E75" s="319"/>
      <c r="F75" s="319"/>
      <c r="G75" s="210">
        <v>5053</v>
      </c>
      <c r="H75" s="462">
        <v>5053</v>
      </c>
      <c r="I75" s="326">
        <v>5258.48</v>
      </c>
      <c r="J75" s="279"/>
      <c r="K75" s="279"/>
    </row>
    <row r="76" spans="1:11">
      <c r="A76" s="319"/>
      <c r="B76" s="322" t="s">
        <v>234</v>
      </c>
      <c r="C76" s="318" t="s">
        <v>343</v>
      </c>
      <c r="D76" s="279"/>
      <c r="E76" s="279"/>
      <c r="F76" s="319"/>
      <c r="G76" s="210">
        <v>1348</v>
      </c>
      <c r="H76" s="462">
        <v>1348</v>
      </c>
      <c r="I76" s="326">
        <v>1402.82</v>
      </c>
      <c r="J76" s="279"/>
      <c r="K76" s="279"/>
    </row>
    <row r="77" spans="1:11">
      <c r="A77" s="319"/>
      <c r="B77" s="322" t="s">
        <v>235</v>
      </c>
      <c r="C77" s="318" t="s">
        <v>343</v>
      </c>
      <c r="D77" s="279"/>
      <c r="E77" s="279"/>
      <c r="F77" s="319"/>
      <c r="G77" s="210">
        <v>487</v>
      </c>
      <c r="H77" s="462">
        <v>487</v>
      </c>
      <c r="I77" s="326">
        <v>506.8</v>
      </c>
      <c r="J77" s="279"/>
      <c r="K77" s="279"/>
    </row>
    <row r="78" spans="1:11">
      <c r="A78" s="17"/>
      <c r="B78" s="168"/>
      <c r="C78" s="318"/>
      <c r="D78" s="73"/>
      <c r="E78" s="319"/>
      <c r="F78" s="319"/>
      <c r="G78" s="332"/>
      <c r="H78" s="22"/>
      <c r="I78" s="22"/>
      <c r="J78" s="279"/>
      <c r="K78" s="279"/>
    </row>
    <row r="79" spans="1:11">
      <c r="A79" s="16"/>
      <c r="B79" s="321" t="s">
        <v>193</v>
      </c>
      <c r="C79" s="318"/>
      <c r="D79" s="73"/>
      <c r="E79" s="319"/>
      <c r="F79" s="319"/>
      <c r="G79" s="332"/>
      <c r="H79" s="22"/>
      <c r="I79" s="22"/>
      <c r="J79" s="279"/>
      <c r="K79" s="279"/>
    </row>
    <row r="80" spans="1:11">
      <c r="A80" s="16"/>
      <c r="B80" s="322" t="s">
        <v>196</v>
      </c>
      <c r="C80" s="318" t="s">
        <v>344</v>
      </c>
      <c r="D80" s="73"/>
      <c r="E80" s="319"/>
      <c r="F80" s="319"/>
      <c r="G80" s="210">
        <v>700.13</v>
      </c>
      <c r="H80" s="326">
        <v>715.01</v>
      </c>
      <c r="I80" s="326">
        <v>728.6</v>
      </c>
      <c r="J80" s="279"/>
      <c r="K80" s="279"/>
    </row>
    <row r="81" spans="1:11">
      <c r="A81" s="16"/>
      <c r="B81" s="322" t="s">
        <v>198</v>
      </c>
      <c r="C81" s="318" t="s">
        <v>345</v>
      </c>
      <c r="D81" s="73"/>
      <c r="E81" s="319"/>
      <c r="F81" s="319"/>
      <c r="G81" s="210">
        <v>211.2</v>
      </c>
      <c r="H81" s="326">
        <v>215.69</v>
      </c>
      <c r="I81" s="326">
        <v>219.79</v>
      </c>
      <c r="J81" s="279"/>
      <c r="K81" s="279"/>
    </row>
    <row r="82" spans="1:11">
      <c r="A82" s="17"/>
      <c r="B82" s="322" t="s">
        <v>207</v>
      </c>
      <c r="C82" s="318" t="s">
        <v>344</v>
      </c>
      <c r="D82" s="73"/>
      <c r="E82" s="319"/>
      <c r="F82" s="319"/>
      <c r="G82" s="210">
        <v>934.1</v>
      </c>
      <c r="H82" s="326">
        <v>953.96</v>
      </c>
      <c r="I82" s="326">
        <v>972.09</v>
      </c>
      <c r="J82" s="279"/>
      <c r="K82" s="279"/>
    </row>
    <row r="83" spans="1:11">
      <c r="A83" s="17"/>
      <c r="B83" s="322" t="s">
        <v>208</v>
      </c>
      <c r="C83" s="318" t="s">
        <v>344</v>
      </c>
      <c r="D83" s="73"/>
      <c r="E83" s="319"/>
      <c r="F83" s="319"/>
      <c r="G83" s="210">
        <v>934.1</v>
      </c>
      <c r="H83" s="326">
        <v>953.96</v>
      </c>
      <c r="I83" s="326">
        <v>972.09</v>
      </c>
      <c r="J83" s="279"/>
      <c r="K83" s="279"/>
    </row>
    <row r="84" spans="1:11">
      <c r="A84" s="16"/>
      <c r="B84" s="164"/>
      <c r="C84" s="318"/>
      <c r="D84" s="44"/>
      <c r="E84" s="319"/>
      <c r="F84" s="319"/>
      <c r="G84" s="319"/>
      <c r="H84" s="22"/>
      <c r="I84" s="22"/>
      <c r="J84" s="279"/>
      <c r="K84" s="279"/>
    </row>
    <row r="85" spans="1:11">
      <c r="A85" s="161">
        <v>6.0399999999999991</v>
      </c>
      <c r="B85" s="161" t="s">
        <v>117</v>
      </c>
      <c r="C85" s="333"/>
      <c r="D85" s="41"/>
      <c r="E85" s="5"/>
      <c r="F85" s="5"/>
      <c r="G85" s="5"/>
      <c r="H85" s="74"/>
      <c r="I85" s="74"/>
    </row>
    <row r="86" spans="1:11">
      <c r="A86" s="16"/>
      <c r="B86" s="163"/>
      <c r="D86" s="47"/>
      <c r="E86" s="16"/>
      <c r="F86" s="16"/>
      <c r="G86" s="16"/>
      <c r="H86" s="21"/>
      <c r="I86" s="21"/>
    </row>
    <row r="87" spans="1:11">
      <c r="A87" s="16"/>
      <c r="B87" s="165" t="s">
        <v>195</v>
      </c>
      <c r="C87" s="318"/>
      <c r="D87" s="44"/>
      <c r="E87" s="17"/>
      <c r="F87" s="314"/>
      <c r="G87" s="314"/>
      <c r="H87" s="314"/>
      <c r="I87" s="314"/>
    </row>
    <row r="88" spans="1:11">
      <c r="A88" s="16"/>
      <c r="B88" s="182" t="s">
        <v>179</v>
      </c>
      <c r="C88" s="318" t="s">
        <v>12</v>
      </c>
      <c r="D88" s="44"/>
      <c r="E88" s="319"/>
      <c r="F88" s="317">
        <v>657810</v>
      </c>
      <c r="G88" s="317">
        <v>708538</v>
      </c>
      <c r="H88" s="320">
        <v>723393.59290385793</v>
      </c>
      <c r="I88" s="463">
        <v>778390.70219827851</v>
      </c>
    </row>
    <row r="89" spans="1:11">
      <c r="A89" s="16"/>
      <c r="B89" s="182" t="s">
        <v>180</v>
      </c>
      <c r="C89" s="318" t="s">
        <v>12</v>
      </c>
      <c r="D89" s="44"/>
      <c r="E89" s="319"/>
      <c r="F89" s="317">
        <v>1072624</v>
      </c>
      <c r="G89" s="317">
        <v>1105845</v>
      </c>
      <c r="H89" s="320">
        <v>1149075.3821738397</v>
      </c>
      <c r="I89" s="463">
        <v>1222321.739556218</v>
      </c>
    </row>
    <row r="90" spans="1:11">
      <c r="A90" s="16"/>
      <c r="B90" s="182" t="s">
        <v>181</v>
      </c>
      <c r="C90" s="318" t="s">
        <v>12</v>
      </c>
      <c r="D90" s="44"/>
      <c r="E90" s="319"/>
      <c r="F90" s="317">
        <v>191615</v>
      </c>
      <c r="G90" s="317">
        <v>190268</v>
      </c>
      <c r="H90" s="320">
        <v>187599.99999999983</v>
      </c>
      <c r="I90" s="463">
        <v>202618.86967363191</v>
      </c>
    </row>
    <row r="91" spans="1:11">
      <c r="A91" s="16"/>
      <c r="B91" s="182" t="s">
        <v>182</v>
      </c>
      <c r="C91" s="318" t="s">
        <v>12</v>
      </c>
      <c r="D91" s="44"/>
      <c r="E91" s="319"/>
      <c r="F91" s="317">
        <v>479777</v>
      </c>
      <c r="G91" s="317">
        <v>454675</v>
      </c>
      <c r="H91" s="320">
        <v>486351.81841125462</v>
      </c>
      <c r="I91" s="463">
        <v>530025.41527713311</v>
      </c>
    </row>
    <row r="92" spans="1:11">
      <c r="A92" s="16"/>
      <c r="B92" s="182" t="s">
        <v>184</v>
      </c>
      <c r="C92" s="318" t="s">
        <v>12</v>
      </c>
      <c r="D92" s="44"/>
      <c r="E92" s="319"/>
      <c r="F92" s="317">
        <v>77418</v>
      </c>
      <c r="G92" s="317">
        <v>75209</v>
      </c>
      <c r="H92" s="320">
        <v>71638.91511970578</v>
      </c>
      <c r="I92" s="463">
        <v>81673.794957425038</v>
      </c>
    </row>
    <row r="93" spans="1:11">
      <c r="A93" s="16"/>
      <c r="B93" s="182" t="s">
        <v>183</v>
      </c>
      <c r="C93" s="318" t="s">
        <v>12</v>
      </c>
      <c r="D93" s="44"/>
      <c r="E93" s="319"/>
      <c r="F93" s="317">
        <v>2910</v>
      </c>
      <c r="G93" s="317">
        <v>2951</v>
      </c>
      <c r="H93" s="320">
        <v>0</v>
      </c>
      <c r="I93" s="463">
        <v>3204.6612628722805</v>
      </c>
    </row>
    <row r="94" spans="1:11">
      <c r="A94" s="16"/>
      <c r="B94" s="182" t="s">
        <v>146</v>
      </c>
      <c r="C94" s="318" t="s">
        <v>13</v>
      </c>
      <c r="D94" s="44"/>
      <c r="E94" s="319"/>
      <c r="F94" s="317">
        <v>2564994</v>
      </c>
      <c r="G94" s="317">
        <v>2692591</v>
      </c>
      <c r="H94" s="320">
        <v>2642018.3105238299</v>
      </c>
      <c r="I94" s="463">
        <v>3370658.8488441748</v>
      </c>
    </row>
    <row r="95" spans="1:11">
      <c r="A95" s="16"/>
      <c r="B95" s="182" t="s">
        <v>7</v>
      </c>
      <c r="C95" s="318" t="s">
        <v>13</v>
      </c>
      <c r="D95" s="44"/>
      <c r="E95" s="319"/>
      <c r="F95" s="317">
        <v>0</v>
      </c>
      <c r="G95" s="317">
        <v>0</v>
      </c>
      <c r="H95" s="320">
        <v>0</v>
      </c>
      <c r="I95" s="325">
        <v>0</v>
      </c>
    </row>
    <row r="96" spans="1:11">
      <c r="A96" s="16"/>
      <c r="B96" s="182" t="s">
        <v>3</v>
      </c>
      <c r="C96" s="318" t="s">
        <v>13</v>
      </c>
      <c r="D96" s="44"/>
      <c r="E96" s="319"/>
      <c r="F96" s="317">
        <v>6719255</v>
      </c>
      <c r="G96" s="317">
        <v>6802604.1189999999</v>
      </c>
      <c r="H96" s="320">
        <v>6484768.7323187422</v>
      </c>
      <c r="I96" s="463">
        <v>7308629.031551918</v>
      </c>
    </row>
    <row r="97" spans="1:9">
      <c r="A97" s="16"/>
      <c r="B97" s="182" t="s">
        <v>148</v>
      </c>
      <c r="C97" s="318" t="s">
        <v>13</v>
      </c>
      <c r="D97" s="44"/>
      <c r="E97" s="319"/>
      <c r="F97" s="317">
        <v>2618259</v>
      </c>
      <c r="G97" s="317">
        <v>2602487</v>
      </c>
      <c r="H97" s="320">
        <v>2357400</v>
      </c>
      <c r="I97" s="463">
        <v>2902315.0571885072</v>
      </c>
    </row>
    <row r="98" spans="1:9">
      <c r="A98" s="16"/>
      <c r="B98" s="182" t="s">
        <v>8</v>
      </c>
      <c r="C98" s="318" t="s">
        <v>14</v>
      </c>
      <c r="D98" s="44"/>
      <c r="E98" s="319"/>
      <c r="F98" s="317">
        <v>3443632</v>
      </c>
      <c r="G98" s="317">
        <v>3324601.8059999999</v>
      </c>
      <c r="H98" s="320">
        <v>3362400.0000000005</v>
      </c>
      <c r="I98" s="463">
        <v>3723685.3632741305</v>
      </c>
    </row>
    <row r="99" spans="1:9">
      <c r="A99" s="16"/>
      <c r="B99" s="182" t="s">
        <v>9</v>
      </c>
      <c r="C99" s="318" t="s">
        <v>14</v>
      </c>
      <c r="D99" s="44"/>
      <c r="E99" s="319"/>
      <c r="F99" s="317">
        <v>261643</v>
      </c>
      <c r="G99" s="317">
        <v>973810.31099999999</v>
      </c>
      <c r="H99" s="320">
        <v>530000</v>
      </c>
      <c r="I99" s="463">
        <v>675645.75090451655</v>
      </c>
    </row>
    <row r="100" spans="1:9">
      <c r="A100" s="16"/>
      <c r="B100" s="182" t="s">
        <v>186</v>
      </c>
      <c r="C100" s="318" t="s">
        <v>12</v>
      </c>
      <c r="D100" s="44"/>
      <c r="E100" s="319"/>
      <c r="F100" s="317">
        <v>57242</v>
      </c>
      <c r="G100" s="317">
        <v>60411</v>
      </c>
      <c r="H100" s="320">
        <v>67900</v>
      </c>
      <c r="I100" s="463">
        <v>66435.042693064825</v>
      </c>
    </row>
    <row r="101" spans="1:9">
      <c r="A101" s="16"/>
      <c r="B101" s="182" t="s">
        <v>187</v>
      </c>
      <c r="C101" s="318" t="s">
        <v>12</v>
      </c>
      <c r="D101" s="44"/>
      <c r="E101" s="319"/>
      <c r="F101" s="317">
        <v>40167</v>
      </c>
      <c r="G101" s="317">
        <v>42110</v>
      </c>
      <c r="H101" s="320">
        <v>43199.999999999993</v>
      </c>
      <c r="I101" s="463">
        <v>46673.921259600211</v>
      </c>
    </row>
    <row r="102" spans="1:9">
      <c r="A102" s="17"/>
      <c r="B102" s="182" t="s">
        <v>188</v>
      </c>
      <c r="C102" s="318" t="s">
        <v>12</v>
      </c>
      <c r="D102" s="44"/>
      <c r="E102" s="319"/>
      <c r="F102" s="317">
        <v>36144</v>
      </c>
      <c r="G102" s="317">
        <v>37209</v>
      </c>
      <c r="H102" s="320">
        <v>43299.999999999971</v>
      </c>
      <c r="I102" s="463">
        <v>40300.341166637365</v>
      </c>
    </row>
    <row r="103" spans="1:9">
      <c r="A103" s="17"/>
      <c r="B103" s="182" t="s">
        <v>10</v>
      </c>
      <c r="C103" s="318" t="s">
        <v>12</v>
      </c>
      <c r="D103" s="44"/>
      <c r="E103" s="319"/>
      <c r="F103" s="317">
        <v>18608</v>
      </c>
      <c r="G103" s="317">
        <v>19827</v>
      </c>
      <c r="H103" s="320">
        <v>25511.113033026224</v>
      </c>
      <c r="I103" s="463">
        <v>14398.382</v>
      </c>
    </row>
    <row r="104" spans="1:9">
      <c r="A104" s="17"/>
      <c r="B104" s="182" t="s">
        <v>185</v>
      </c>
      <c r="C104" s="318" t="s">
        <v>13</v>
      </c>
      <c r="D104" s="44"/>
      <c r="E104" s="319"/>
      <c r="F104" s="317">
        <v>8943</v>
      </c>
      <c r="G104" s="317">
        <v>14233</v>
      </c>
      <c r="H104" s="320">
        <v>8499.9999999999982</v>
      </c>
      <c r="I104" s="463">
        <v>58796.128857142845</v>
      </c>
    </row>
    <row r="105" spans="1:9">
      <c r="A105" s="17"/>
      <c r="B105" s="182" t="s">
        <v>147</v>
      </c>
      <c r="C105" s="318" t="s">
        <v>14</v>
      </c>
      <c r="D105" s="44"/>
      <c r="E105" s="319"/>
      <c r="F105" s="317">
        <v>3201</v>
      </c>
      <c r="G105" s="317">
        <v>1642</v>
      </c>
      <c r="H105" s="320">
        <v>500</v>
      </c>
      <c r="I105" s="463">
        <v>4462.5428571428574</v>
      </c>
    </row>
    <row r="106" spans="1:9">
      <c r="A106" s="17"/>
      <c r="B106" s="164"/>
      <c r="C106" s="318"/>
      <c r="D106" s="44"/>
      <c r="E106" s="319"/>
      <c r="F106" s="211"/>
      <c r="G106" s="211"/>
      <c r="H106" s="76"/>
      <c r="I106" s="76"/>
    </row>
    <row r="107" spans="1:9">
      <c r="A107" s="17"/>
      <c r="B107" s="169" t="s">
        <v>197</v>
      </c>
      <c r="C107" s="336"/>
      <c r="D107" s="44"/>
      <c r="E107" s="319"/>
      <c r="F107" s="314"/>
      <c r="G107" s="314"/>
      <c r="H107" s="315"/>
      <c r="I107" s="315"/>
    </row>
    <row r="108" spans="1:9">
      <c r="A108" s="17"/>
      <c r="B108" s="182" t="s">
        <v>189</v>
      </c>
      <c r="C108" s="336" t="s">
        <v>15</v>
      </c>
      <c r="D108" s="44"/>
      <c r="E108" s="319"/>
      <c r="F108" s="317">
        <v>18783759</v>
      </c>
      <c r="G108" s="317">
        <v>18653159</v>
      </c>
      <c r="H108" s="320">
        <v>18002943.000000004</v>
      </c>
      <c r="I108" s="463">
        <v>18081061.664799254</v>
      </c>
    </row>
    <row r="109" spans="1:9">
      <c r="A109" s="17"/>
      <c r="B109" s="327" t="s">
        <v>191</v>
      </c>
      <c r="C109" s="336" t="s">
        <v>15</v>
      </c>
      <c r="D109" s="44"/>
      <c r="E109" s="319"/>
      <c r="F109" s="317">
        <v>50093174</v>
      </c>
      <c r="G109" s="317">
        <v>54133613</v>
      </c>
      <c r="H109" s="320">
        <v>53764521.999999993</v>
      </c>
      <c r="I109" s="463">
        <v>56783606.927520223</v>
      </c>
    </row>
    <row r="110" spans="1:9">
      <c r="A110" s="17"/>
      <c r="B110" s="327" t="s">
        <v>190</v>
      </c>
      <c r="C110" s="336" t="s">
        <v>15</v>
      </c>
      <c r="D110" s="44"/>
      <c r="E110" s="319"/>
      <c r="F110" s="317">
        <v>13009660</v>
      </c>
      <c r="G110" s="317">
        <v>14035893</v>
      </c>
      <c r="H110" s="320">
        <v>13508590.000000004</v>
      </c>
      <c r="I110" s="463">
        <v>13529289.311424743</v>
      </c>
    </row>
    <row r="111" spans="1:9">
      <c r="A111" s="17"/>
      <c r="B111" s="327" t="s">
        <v>192</v>
      </c>
      <c r="C111" s="336" t="s">
        <v>15</v>
      </c>
      <c r="D111" s="44"/>
      <c r="E111" s="319"/>
      <c r="F111" s="317">
        <v>42944537</v>
      </c>
      <c r="G111" s="317">
        <v>45292039</v>
      </c>
      <c r="H111" s="320">
        <v>45224409.999999993</v>
      </c>
      <c r="I111" s="463">
        <v>47917313.569454007</v>
      </c>
    </row>
    <row r="112" spans="1:9">
      <c r="A112" s="17"/>
      <c r="B112" s="327" t="s">
        <v>327</v>
      </c>
      <c r="C112" s="336" t="s">
        <v>15</v>
      </c>
      <c r="D112" s="44"/>
      <c r="E112" s="319"/>
      <c r="F112" s="317">
        <v>19705881</v>
      </c>
      <c r="G112" s="317">
        <v>20765682</v>
      </c>
      <c r="H112" s="320">
        <v>20491066.000000004</v>
      </c>
      <c r="I112" s="463">
        <v>23994362.979764488</v>
      </c>
    </row>
    <row r="113" spans="1:9">
      <c r="A113" s="17"/>
      <c r="B113" s="327" t="s">
        <v>328</v>
      </c>
      <c r="C113" s="336" t="s">
        <v>15</v>
      </c>
      <c r="D113" s="44"/>
      <c r="E113" s="319"/>
      <c r="F113" s="317">
        <v>1086330</v>
      </c>
      <c r="G113" s="317">
        <v>1025224</v>
      </c>
      <c r="H113" s="320">
        <v>902934</v>
      </c>
      <c r="I113" s="463">
        <v>742093.70040508721</v>
      </c>
    </row>
    <row r="114" spans="1:9">
      <c r="A114" s="17"/>
      <c r="B114" s="327" t="s">
        <v>329</v>
      </c>
      <c r="C114" s="336" t="s">
        <v>15</v>
      </c>
      <c r="D114" s="44"/>
      <c r="E114" s="319"/>
      <c r="F114" s="317">
        <v>19705881</v>
      </c>
      <c r="G114" s="317">
        <v>20765682</v>
      </c>
      <c r="H114" s="320">
        <v>20491066.000000004</v>
      </c>
      <c r="I114" s="463">
        <v>23994362.979764488</v>
      </c>
    </row>
    <row r="115" spans="1:9">
      <c r="A115" s="17"/>
      <c r="B115" s="327" t="s">
        <v>330</v>
      </c>
      <c r="C115" s="336" t="s">
        <v>15</v>
      </c>
      <c r="D115" s="44"/>
      <c r="E115" s="319"/>
      <c r="F115" s="317">
        <v>1086330</v>
      </c>
      <c r="G115" s="317">
        <v>1025224</v>
      </c>
      <c r="H115" s="320">
        <v>902934</v>
      </c>
      <c r="I115" s="463">
        <v>742093.70040508721</v>
      </c>
    </row>
    <row r="116" spans="1:9">
      <c r="A116" s="17"/>
      <c r="B116" s="327" t="s">
        <v>331</v>
      </c>
      <c r="C116" s="336" t="s">
        <v>15</v>
      </c>
      <c r="D116" s="44"/>
      <c r="E116" s="319"/>
      <c r="F116" s="317">
        <v>21632768</v>
      </c>
      <c r="G116" s="317">
        <v>22992849</v>
      </c>
      <c r="H116" s="320">
        <v>24195738</v>
      </c>
      <c r="I116" s="463">
        <v>24270473</v>
      </c>
    </row>
    <row r="117" spans="1:9">
      <c r="A117" s="17"/>
      <c r="B117" s="327" t="s">
        <v>332</v>
      </c>
      <c r="C117" s="336" t="s">
        <v>15</v>
      </c>
      <c r="D117" s="44"/>
      <c r="E117" s="319"/>
      <c r="F117" s="317">
        <v>0</v>
      </c>
      <c r="G117" s="317">
        <v>0</v>
      </c>
      <c r="H117" s="320">
        <v>0</v>
      </c>
      <c r="I117" s="325">
        <v>0</v>
      </c>
    </row>
    <row r="118" spans="1:9">
      <c r="A118" s="17"/>
      <c r="B118" s="327" t="s">
        <v>333</v>
      </c>
      <c r="C118" s="336" t="s">
        <v>15</v>
      </c>
      <c r="D118" s="44"/>
      <c r="E118" s="319"/>
      <c r="F118" s="317">
        <v>21632768</v>
      </c>
      <c r="G118" s="317">
        <v>22992849</v>
      </c>
      <c r="H118" s="320">
        <v>24195738</v>
      </c>
      <c r="I118" s="463">
        <v>24270473</v>
      </c>
    </row>
    <row r="119" spans="1:9">
      <c r="A119" s="17"/>
      <c r="B119" s="327" t="s">
        <v>334</v>
      </c>
      <c r="C119" s="336" t="s">
        <v>15</v>
      </c>
      <c r="D119" s="44"/>
      <c r="E119" s="319"/>
      <c r="F119" s="317">
        <v>0</v>
      </c>
      <c r="G119" s="317">
        <v>0</v>
      </c>
      <c r="H119" s="320">
        <v>0</v>
      </c>
      <c r="I119" s="325">
        <v>0</v>
      </c>
    </row>
    <row r="120" spans="1:9">
      <c r="A120" s="17"/>
      <c r="B120" s="327" t="s">
        <v>335</v>
      </c>
      <c r="C120" s="336" t="s">
        <v>15</v>
      </c>
      <c r="D120" s="44"/>
      <c r="E120" s="319"/>
      <c r="F120" s="317">
        <v>6534578</v>
      </c>
      <c r="G120" s="317">
        <v>6917995</v>
      </c>
      <c r="H120" s="320">
        <v>8638264</v>
      </c>
      <c r="I120" s="463">
        <v>8736865</v>
      </c>
    </row>
    <row r="121" spans="1:9">
      <c r="A121" s="17"/>
      <c r="B121" s="327" t="s">
        <v>336</v>
      </c>
      <c r="C121" s="336" t="s">
        <v>15</v>
      </c>
      <c r="D121" s="44"/>
      <c r="E121" s="319"/>
      <c r="F121" s="317">
        <v>0</v>
      </c>
      <c r="G121" s="317">
        <v>0</v>
      </c>
      <c r="H121" s="320">
        <v>0</v>
      </c>
      <c r="I121" s="325">
        <v>0</v>
      </c>
    </row>
    <row r="122" spans="1:9">
      <c r="A122" s="17"/>
      <c r="B122" s="327" t="s">
        <v>337</v>
      </c>
      <c r="C122" s="336" t="s">
        <v>15</v>
      </c>
      <c r="D122" s="44"/>
      <c r="E122" s="319"/>
      <c r="F122" s="317">
        <v>6534578</v>
      </c>
      <c r="G122" s="317">
        <v>6917995</v>
      </c>
      <c r="H122" s="320">
        <v>8638264</v>
      </c>
      <c r="I122" s="463">
        <v>8736865</v>
      </c>
    </row>
    <row r="123" spans="1:9">
      <c r="A123" s="17"/>
      <c r="B123" s="327" t="s">
        <v>338</v>
      </c>
      <c r="C123" s="336" t="s">
        <v>15</v>
      </c>
      <c r="D123" s="44"/>
      <c r="E123" s="319"/>
      <c r="F123" s="317">
        <v>0</v>
      </c>
      <c r="G123" s="317">
        <v>0</v>
      </c>
      <c r="H123" s="320">
        <v>0</v>
      </c>
      <c r="I123" s="325">
        <v>0</v>
      </c>
    </row>
    <row r="124" spans="1:9">
      <c r="A124" s="17"/>
      <c r="B124" s="327" t="s">
        <v>339</v>
      </c>
      <c r="C124" s="336" t="s">
        <v>15</v>
      </c>
      <c r="D124" s="44"/>
      <c r="E124" s="319"/>
      <c r="F124" s="317">
        <v>0</v>
      </c>
      <c r="G124" s="317">
        <v>0</v>
      </c>
      <c r="H124" s="320">
        <v>0</v>
      </c>
      <c r="I124" s="325">
        <v>0</v>
      </c>
    </row>
    <row r="125" spans="1:9">
      <c r="A125" s="17"/>
      <c r="B125" s="327" t="s">
        <v>340</v>
      </c>
      <c r="C125" s="336" t="s">
        <v>15</v>
      </c>
      <c r="D125" s="44"/>
      <c r="E125" s="319"/>
      <c r="F125" s="317">
        <v>0</v>
      </c>
      <c r="G125" s="317">
        <v>0</v>
      </c>
      <c r="H125" s="320">
        <v>0</v>
      </c>
      <c r="I125" s="325">
        <v>0</v>
      </c>
    </row>
    <row r="126" spans="1:9">
      <c r="A126" s="17"/>
      <c r="B126" s="164"/>
      <c r="C126" s="318"/>
      <c r="D126" s="44"/>
      <c r="E126" s="319"/>
      <c r="F126" s="211"/>
      <c r="G126" s="211"/>
      <c r="H126" s="76"/>
      <c r="I126" s="76"/>
    </row>
    <row r="127" spans="1:9">
      <c r="A127" s="17"/>
      <c r="B127" s="321" t="s">
        <v>204</v>
      </c>
      <c r="C127" s="318"/>
      <c r="D127" s="44"/>
      <c r="E127" s="319"/>
      <c r="F127" s="211"/>
      <c r="G127" s="211"/>
      <c r="H127" s="76"/>
      <c r="I127" s="76"/>
    </row>
    <row r="128" spans="1:9">
      <c r="A128" s="17"/>
      <c r="B128" s="327" t="s">
        <v>200</v>
      </c>
      <c r="C128" s="318" t="s">
        <v>16</v>
      </c>
      <c r="D128" s="44"/>
      <c r="E128" s="319"/>
      <c r="F128" s="317">
        <v>2750.106593723006</v>
      </c>
      <c r="G128" s="317">
        <v>3358.6169698692438</v>
      </c>
      <c r="H128" s="320">
        <v>3167.5764863059453</v>
      </c>
      <c r="I128" s="463">
        <v>3516.9981172280986</v>
      </c>
    </row>
    <row r="129" spans="1:9">
      <c r="A129" s="17"/>
      <c r="B129" s="327" t="s">
        <v>201</v>
      </c>
      <c r="C129" s="318" t="s">
        <v>16</v>
      </c>
      <c r="D129" s="44"/>
      <c r="E129" s="319"/>
      <c r="F129" s="317">
        <v>6060.5381138635385</v>
      </c>
      <c r="G129" s="317">
        <v>6122.8123552123552</v>
      </c>
      <c r="H129" s="320">
        <v>6027.8671735523294</v>
      </c>
      <c r="I129" s="463">
        <v>6594.2677031028325</v>
      </c>
    </row>
    <row r="130" spans="1:9">
      <c r="A130" s="17"/>
      <c r="B130" s="327" t="s">
        <v>202</v>
      </c>
      <c r="C130" s="318" t="s">
        <v>16</v>
      </c>
      <c r="D130" s="44"/>
      <c r="E130" s="319"/>
      <c r="F130" s="317">
        <v>0</v>
      </c>
      <c r="G130" s="317">
        <v>0</v>
      </c>
      <c r="H130" s="320">
        <v>0</v>
      </c>
      <c r="I130" s="463">
        <v>0</v>
      </c>
    </row>
    <row r="131" spans="1:9">
      <c r="A131" s="17"/>
      <c r="B131" s="327" t="s">
        <v>229</v>
      </c>
      <c r="C131" s="318" t="s">
        <v>16</v>
      </c>
      <c r="D131" s="44"/>
      <c r="E131" s="319"/>
      <c r="F131" s="317">
        <v>4161.7789950576598</v>
      </c>
      <c r="G131" s="317">
        <v>5910.8804878048777</v>
      </c>
      <c r="H131" s="320">
        <v>6202.5981657943348</v>
      </c>
      <c r="I131" s="463">
        <v>6449.9835973769586</v>
      </c>
    </row>
    <row r="132" spans="1:9">
      <c r="A132" s="17"/>
      <c r="B132" s="327" t="s">
        <v>203</v>
      </c>
      <c r="C132" s="335" t="s">
        <v>14</v>
      </c>
      <c r="D132" s="44"/>
      <c r="E132" s="319"/>
      <c r="F132" s="317">
        <v>300791.33695652167</v>
      </c>
      <c r="G132" s="317">
        <v>94623.655913978495</v>
      </c>
      <c r="H132" s="320">
        <v>182340.15789473685</v>
      </c>
      <c r="I132" s="463">
        <v>97778.350515463913</v>
      </c>
    </row>
    <row r="133" spans="1:9">
      <c r="A133" s="17"/>
      <c r="B133" s="327" t="s">
        <v>205</v>
      </c>
      <c r="C133" s="318" t="s">
        <v>16</v>
      </c>
      <c r="D133" s="44"/>
      <c r="E133" s="319"/>
      <c r="F133" s="317">
        <v>476.64233576642334</v>
      </c>
      <c r="G133" s="317">
        <v>0</v>
      </c>
      <c r="H133" s="320">
        <v>0</v>
      </c>
      <c r="I133" s="463">
        <v>0</v>
      </c>
    </row>
    <row r="134" spans="1:9">
      <c r="A134" s="17"/>
      <c r="B134" s="327" t="s">
        <v>206</v>
      </c>
      <c r="C134" s="318" t="s">
        <v>16</v>
      </c>
      <c r="D134" s="44"/>
      <c r="E134" s="319"/>
      <c r="F134" s="317">
        <v>0</v>
      </c>
      <c r="G134" s="317">
        <v>0</v>
      </c>
      <c r="H134" s="320">
        <v>0</v>
      </c>
      <c r="I134" s="463">
        <v>0</v>
      </c>
    </row>
    <row r="135" spans="1:9">
      <c r="A135" s="319"/>
      <c r="B135" s="327"/>
      <c r="C135" s="318"/>
      <c r="D135" s="44"/>
      <c r="E135" s="319"/>
      <c r="F135" s="317"/>
      <c r="G135" s="317"/>
      <c r="H135" s="317"/>
      <c r="I135" s="317"/>
    </row>
    <row r="136" spans="1:9">
      <c r="A136" s="319"/>
      <c r="B136" s="321" t="s">
        <v>232</v>
      </c>
      <c r="C136" s="318"/>
      <c r="D136" s="44"/>
      <c r="E136" s="319"/>
      <c r="F136" s="211"/>
      <c r="G136" s="211"/>
      <c r="H136" s="76"/>
      <c r="I136" s="76"/>
    </row>
    <row r="137" spans="1:9">
      <c r="A137" s="319"/>
      <c r="B137" s="327" t="s">
        <v>233</v>
      </c>
      <c r="C137" s="318" t="s">
        <v>236</v>
      </c>
      <c r="D137" s="44"/>
      <c r="E137" s="319"/>
      <c r="F137" s="323">
        <v>0</v>
      </c>
      <c r="G137" s="323">
        <v>0</v>
      </c>
      <c r="H137" s="320">
        <v>0</v>
      </c>
      <c r="I137" s="204">
        <v>0</v>
      </c>
    </row>
    <row r="138" spans="1:9">
      <c r="A138" s="17"/>
      <c r="B138" s="327" t="s">
        <v>234</v>
      </c>
      <c r="C138" s="318" t="s">
        <v>231</v>
      </c>
      <c r="D138" s="44"/>
      <c r="E138" s="319"/>
      <c r="F138" s="317">
        <v>0</v>
      </c>
      <c r="G138" s="317">
        <v>46.994065281899111</v>
      </c>
      <c r="H138" s="320">
        <v>0</v>
      </c>
      <c r="I138" s="463">
        <v>103.36322550291555</v>
      </c>
    </row>
    <row r="139" spans="1:9">
      <c r="A139" s="319"/>
      <c r="B139" s="327" t="s">
        <v>235</v>
      </c>
      <c r="C139" s="318" t="s">
        <v>231</v>
      </c>
      <c r="D139" s="44"/>
      <c r="E139" s="319"/>
      <c r="F139" s="323">
        <v>0</v>
      </c>
      <c r="G139" s="323">
        <v>0</v>
      </c>
      <c r="H139" s="320">
        <v>0</v>
      </c>
      <c r="I139" s="204">
        <v>0</v>
      </c>
    </row>
    <row r="140" spans="1:9">
      <c r="A140" s="319"/>
      <c r="B140" s="164"/>
      <c r="C140" s="318"/>
      <c r="D140" s="44"/>
      <c r="E140" s="319"/>
      <c r="F140" s="211"/>
      <c r="G140" s="211"/>
      <c r="H140" s="76"/>
      <c r="I140" s="76"/>
    </row>
    <row r="141" spans="1:9">
      <c r="A141" s="17"/>
      <c r="B141" s="321" t="s">
        <v>194</v>
      </c>
      <c r="C141" s="318"/>
      <c r="D141" s="44"/>
      <c r="E141" s="319"/>
      <c r="F141" s="211"/>
      <c r="G141" s="211"/>
      <c r="H141" s="76"/>
      <c r="I141" s="76"/>
    </row>
    <row r="142" spans="1:9">
      <c r="A142" s="17"/>
      <c r="B142" s="327" t="s">
        <v>196</v>
      </c>
      <c r="C142" s="318" t="s">
        <v>17</v>
      </c>
      <c r="D142" s="44"/>
      <c r="E142" s="319"/>
      <c r="F142" s="323">
        <v>0</v>
      </c>
      <c r="G142" s="323">
        <v>82.841757959236148</v>
      </c>
      <c r="H142" s="39">
        <v>0</v>
      </c>
      <c r="I142" s="204">
        <v>0</v>
      </c>
    </row>
    <row r="143" spans="1:9">
      <c r="A143" s="17"/>
      <c r="B143" s="327" t="s">
        <v>198</v>
      </c>
      <c r="C143" s="318" t="s">
        <v>18</v>
      </c>
      <c r="D143" s="44"/>
      <c r="E143" s="319"/>
      <c r="F143" s="323">
        <v>0</v>
      </c>
      <c r="G143" s="323">
        <v>0</v>
      </c>
      <c r="H143" s="39">
        <v>0</v>
      </c>
      <c r="I143" s="204">
        <v>0</v>
      </c>
    </row>
    <row r="144" spans="1:9">
      <c r="A144" s="17"/>
      <c r="B144" s="327" t="s">
        <v>207</v>
      </c>
      <c r="C144" s="318" t="s">
        <v>17</v>
      </c>
      <c r="D144" s="44"/>
      <c r="E144" s="319"/>
      <c r="F144" s="323">
        <v>0</v>
      </c>
      <c r="G144" s="323">
        <v>0</v>
      </c>
      <c r="H144" s="39">
        <v>0</v>
      </c>
      <c r="I144" s="204">
        <v>0</v>
      </c>
    </row>
    <row r="145" spans="1:11">
      <c r="A145" s="17"/>
      <c r="B145" s="327" t="s">
        <v>208</v>
      </c>
      <c r="C145" s="318" t="s">
        <v>17</v>
      </c>
      <c r="D145" s="44"/>
      <c r="E145" s="319"/>
      <c r="F145" s="323">
        <v>0</v>
      </c>
      <c r="G145" s="323">
        <v>0</v>
      </c>
      <c r="H145" s="39">
        <v>0</v>
      </c>
      <c r="I145" s="204">
        <v>0</v>
      </c>
    </row>
    <row r="146" spans="1:11">
      <c r="A146" s="17"/>
      <c r="B146" s="164"/>
      <c r="C146" s="318"/>
      <c r="D146" s="44"/>
      <c r="E146" s="319"/>
      <c r="F146" s="319"/>
      <c r="G146" s="319"/>
      <c r="H146" s="22"/>
      <c r="I146" s="22"/>
    </row>
    <row r="147" spans="1:11">
      <c r="A147" s="161">
        <v>6.0499999999999989</v>
      </c>
      <c r="B147" s="161" t="s">
        <v>150</v>
      </c>
      <c r="C147" s="333"/>
      <c r="D147" s="5"/>
      <c r="E147" s="5"/>
      <c r="F147" s="5"/>
      <c r="G147" s="5"/>
      <c r="H147" s="5"/>
      <c r="I147" s="5"/>
    </row>
    <row r="148" spans="1:11">
      <c r="A148" s="17"/>
      <c r="B148" s="175"/>
      <c r="C148" s="318"/>
      <c r="D148" s="230"/>
      <c r="E148" s="230"/>
      <c r="F148" s="230"/>
      <c r="G148" s="230"/>
      <c r="H148" s="230"/>
      <c r="I148" s="230"/>
    </row>
    <row r="149" spans="1:11">
      <c r="A149" s="319"/>
      <c r="B149" s="212" t="s">
        <v>173</v>
      </c>
      <c r="C149" s="318" t="s">
        <v>83</v>
      </c>
      <c r="D149" s="231"/>
      <c r="E149" s="231"/>
      <c r="F149" s="215"/>
      <c r="G149" s="323">
        <v>5.3076426699999999</v>
      </c>
      <c r="H149" s="438">
        <v>5.0244868299999998</v>
      </c>
      <c r="I149" s="438">
        <v>4.8203336991780823</v>
      </c>
    </row>
    <row r="150" spans="1:11">
      <c r="A150" s="17"/>
      <c r="B150" s="212" t="s">
        <v>171</v>
      </c>
      <c r="C150" s="318" t="s">
        <v>83</v>
      </c>
      <c r="D150" s="230"/>
      <c r="E150" s="216"/>
      <c r="F150" s="216"/>
      <c r="G150" s="436">
        <v>327.83764295939011</v>
      </c>
      <c r="H150" s="436">
        <v>335.75985082840333</v>
      </c>
      <c r="I150" s="436">
        <v>366.38690814701187</v>
      </c>
      <c r="J150" s="279"/>
      <c r="K150" s="279"/>
    </row>
    <row r="151" spans="1:11">
      <c r="A151" s="9"/>
      <c r="B151" s="189" t="s">
        <v>172</v>
      </c>
      <c r="C151" s="337" t="s">
        <v>83</v>
      </c>
      <c r="D151" s="227"/>
      <c r="E151" s="227"/>
      <c r="F151" s="227"/>
      <c r="G151" s="437">
        <v>333.14528562939012</v>
      </c>
      <c r="H151" s="437">
        <v>340.78433765840333</v>
      </c>
      <c r="I151" s="437">
        <v>371.20724184618996</v>
      </c>
      <c r="J151" s="279"/>
      <c r="K151" s="279"/>
    </row>
    <row r="152" spans="1:11">
      <c r="A152" s="8"/>
      <c r="B152" s="175"/>
      <c r="C152" s="318"/>
      <c r="D152" s="230"/>
      <c r="E152" s="230"/>
      <c r="F152" s="230"/>
      <c r="G152" s="230"/>
      <c r="H152" s="230"/>
      <c r="I152" s="230"/>
      <c r="J152" s="279"/>
      <c r="K152" s="279"/>
    </row>
    <row r="153" spans="1:11">
      <c r="A153" s="33" t="s">
        <v>5</v>
      </c>
      <c r="B153" s="170"/>
      <c r="C153" s="29"/>
      <c r="D153" s="50"/>
      <c r="E153" s="307"/>
      <c r="F153" s="307"/>
      <c r="G153" s="307"/>
      <c r="H153" s="31"/>
      <c r="I153" s="31"/>
    </row>
  </sheetData>
  <sheetProtection password="9F3C" sheet="1" objects="1" scenarios="1" selectLockedCells="1" selectUnlockedCells="1"/>
  <hyperlinks>
    <hyperlink ref="B5" location="Contents!A1" display="[To Contents]"/>
  </hyperlinks>
  <pageMargins left="0.39370078740157483" right="0.39370078740157483" top="0.39370078740157483" bottom="0.39370078740157483" header="0.39370078740157483" footer="0.39370078740157483"/>
  <pageSetup paperSize="9" scale="67" fitToHeight="0" orientation="portrait" horizontalDpi="300" verticalDpi="300" r:id="rId1"/>
  <headerFooter alignWithMargins="0"/>
  <rowBreaks count="1" manualBreakCount="1">
    <brk id="84" max="8"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autoPageBreaks="0" fitToPage="1"/>
  </sheetPr>
  <dimension ref="A1:L37"/>
  <sheetViews>
    <sheetView showGridLines="0" zoomScale="90" zoomScaleNormal="90" zoomScaleSheetLayoutView="100" workbookViewId="0">
      <pane xSplit="3" ySplit="13" topLeftCell="D14" activePane="bottomRight" state="frozen"/>
      <selection activeCell="C5" sqref="C5:M58"/>
      <selection pane="topRight" activeCell="C5" sqref="C5:M58"/>
      <selection pane="bottomLeft" activeCell="C5" sqref="C5:M58"/>
      <selection pane="bottomRight" activeCell="C24" sqref="C24"/>
    </sheetView>
  </sheetViews>
  <sheetFormatPr defaultColWidth="0" defaultRowHeight="13.8"/>
  <cols>
    <col min="1" max="1" width="5.6640625" style="16" customWidth="1"/>
    <col min="2" max="2" width="67.88671875" style="163" customWidth="1"/>
    <col min="3" max="3" width="10.109375" style="47" customWidth="1"/>
    <col min="4" max="9" width="12.6640625" style="16" customWidth="1"/>
    <col min="10" max="10" width="2.44140625" style="1" customWidth="1"/>
    <col min="11" max="16384" width="9.109375" style="1" hidden="1"/>
  </cols>
  <sheetData>
    <row r="1" spans="1:12" s="115" customFormat="1" ht="18">
      <c r="A1" s="423" t="s">
        <v>313</v>
      </c>
      <c r="B1" s="112"/>
      <c r="C1" s="113"/>
      <c r="D1" s="114"/>
      <c r="E1" s="114"/>
      <c r="F1" s="114"/>
      <c r="G1" s="114"/>
      <c r="H1" s="114"/>
      <c r="I1" s="114"/>
    </row>
    <row r="2" spans="1:12" s="108" customFormat="1">
      <c r="A2" s="424">
        <v>7</v>
      </c>
      <c r="B2" s="425" t="s">
        <v>319</v>
      </c>
      <c r="C2" s="103"/>
      <c r="D2" s="104"/>
      <c r="E2" s="104"/>
      <c r="F2" s="104"/>
      <c r="G2" s="104"/>
      <c r="H2" s="104"/>
      <c r="I2" s="104"/>
    </row>
    <row r="3" spans="1:12" s="108" customFormat="1">
      <c r="A3" s="110"/>
      <c r="B3" s="109" t="s">
        <v>296</v>
      </c>
      <c r="C3" s="103"/>
      <c r="D3" s="104"/>
      <c r="E3" s="104"/>
      <c r="F3" s="104"/>
      <c r="G3" s="104"/>
      <c r="H3" s="104"/>
      <c r="I3" s="104"/>
    </row>
    <row r="4" spans="1:12" s="108" customFormat="1">
      <c r="A4" s="110"/>
      <c r="B4" s="109"/>
      <c r="C4" s="103"/>
      <c r="D4" s="104"/>
      <c r="E4" s="104"/>
      <c r="F4" s="104"/>
      <c r="G4" s="104"/>
      <c r="H4" s="104"/>
      <c r="I4" s="104"/>
    </row>
    <row r="5" spans="1:12">
      <c r="A5" s="12"/>
      <c r="B5" s="158" t="s">
        <v>127</v>
      </c>
      <c r="C5" s="40"/>
      <c r="D5" s="12"/>
      <c r="E5" s="12"/>
      <c r="F5" s="12"/>
      <c r="G5" s="12"/>
      <c r="H5" s="12"/>
      <c r="I5" s="12"/>
    </row>
    <row r="6" spans="1:12">
      <c r="A6" s="161">
        <v>7.01</v>
      </c>
      <c r="B6" s="161" t="s">
        <v>48</v>
      </c>
      <c r="C6" s="41"/>
      <c r="D6" s="5"/>
      <c r="E6" s="5"/>
      <c r="F6" s="5"/>
      <c r="G6" s="5"/>
      <c r="H6" s="5"/>
      <c r="I6" s="5"/>
    </row>
    <row r="7" spans="1:12">
      <c r="A7" s="10"/>
      <c r="B7" s="171"/>
      <c r="C7" s="201"/>
      <c r="D7" s="1"/>
      <c r="E7" s="1"/>
      <c r="F7" s="1"/>
      <c r="G7" s="1"/>
      <c r="H7" s="1"/>
      <c r="I7" s="1"/>
    </row>
    <row r="8" spans="1:12" s="98" customFormat="1">
      <c r="A8" s="18"/>
      <c r="B8" s="426" t="s">
        <v>49</v>
      </c>
      <c r="C8" s="196"/>
      <c r="D8" s="44"/>
      <c r="E8" s="427">
        <v>2015</v>
      </c>
      <c r="F8" s="427">
        <v>2016</v>
      </c>
      <c r="G8" s="427">
        <v>2017</v>
      </c>
      <c r="H8" s="427">
        <v>2018</v>
      </c>
      <c r="I8" s="427">
        <v>2019</v>
      </c>
      <c r="J8" s="319"/>
    </row>
    <row r="9" spans="1:12" s="98" customFormat="1">
      <c r="A9" s="18"/>
      <c r="B9" s="426" t="s">
        <v>50</v>
      </c>
      <c r="C9" s="196"/>
      <c r="D9" s="44"/>
      <c r="E9" s="428">
        <v>41821</v>
      </c>
      <c r="F9" s="428">
        <v>42186</v>
      </c>
      <c r="G9" s="428">
        <v>42552</v>
      </c>
      <c r="H9" s="428">
        <v>42917</v>
      </c>
      <c r="I9" s="428">
        <v>43282</v>
      </c>
      <c r="J9" s="319"/>
    </row>
    <row r="10" spans="1:12" s="98" customFormat="1">
      <c r="A10" s="18"/>
      <c r="B10" s="426" t="s">
        <v>51</v>
      </c>
      <c r="C10" s="196"/>
      <c r="D10" s="44"/>
      <c r="E10" s="428">
        <v>42185</v>
      </c>
      <c r="F10" s="428">
        <v>42551</v>
      </c>
      <c r="G10" s="428">
        <v>42916</v>
      </c>
      <c r="H10" s="428">
        <v>43281</v>
      </c>
      <c r="I10" s="428">
        <v>43646</v>
      </c>
      <c r="J10" s="319"/>
    </row>
    <row r="11" spans="1:12" s="98" customFormat="1">
      <c r="A11" s="18"/>
      <c r="B11" s="426" t="s">
        <v>81</v>
      </c>
      <c r="C11" s="196"/>
      <c r="D11" s="44"/>
      <c r="E11" s="429">
        <v>0</v>
      </c>
      <c r="F11" s="429">
        <v>0</v>
      </c>
      <c r="G11" s="429">
        <v>1</v>
      </c>
      <c r="H11" s="430">
        <v>2</v>
      </c>
      <c r="I11" s="430">
        <v>3</v>
      </c>
      <c r="J11" s="319"/>
    </row>
    <row r="12" spans="1:12" s="98" customFormat="1">
      <c r="A12" s="18"/>
      <c r="B12" s="426" t="s">
        <v>82</v>
      </c>
      <c r="C12" s="196"/>
      <c r="D12" s="44"/>
      <c r="E12" s="429">
        <v>0</v>
      </c>
      <c r="F12" s="429">
        <v>0</v>
      </c>
      <c r="G12" s="429">
        <v>1</v>
      </c>
      <c r="H12" s="430">
        <v>1</v>
      </c>
      <c r="I12" s="430">
        <v>1</v>
      </c>
      <c r="J12" s="319"/>
    </row>
    <row r="13" spans="1:12" s="78" customFormat="1">
      <c r="A13" s="79"/>
      <c r="B13" s="174"/>
      <c r="C13" s="80"/>
      <c r="D13" s="84"/>
      <c r="E13" s="82"/>
      <c r="F13" s="82"/>
      <c r="G13" s="82"/>
      <c r="H13" s="82"/>
      <c r="I13" s="82"/>
      <c r="J13" s="82"/>
      <c r="K13" s="82"/>
      <c r="L13" s="82"/>
    </row>
    <row r="14" spans="1:12">
      <c r="A14" s="161">
        <v>7.02</v>
      </c>
      <c r="B14" s="161" t="s">
        <v>163</v>
      </c>
      <c r="C14" s="41"/>
      <c r="D14" s="5"/>
      <c r="E14" s="5"/>
      <c r="F14" s="5"/>
      <c r="G14" s="5"/>
      <c r="H14" s="5"/>
      <c r="I14" s="5"/>
    </row>
    <row r="15" spans="1:12" s="16" customFormat="1">
      <c r="B15" s="187"/>
      <c r="C15" s="56"/>
      <c r="D15" s="255"/>
      <c r="E15" s="256"/>
      <c r="F15" s="230"/>
      <c r="G15" s="28"/>
      <c r="H15" s="28"/>
      <c r="I15" s="28"/>
      <c r="J15" s="17"/>
    </row>
    <row r="16" spans="1:12">
      <c r="B16" s="180" t="s">
        <v>163</v>
      </c>
      <c r="C16" s="44"/>
      <c r="D16" s="230"/>
      <c r="E16" s="230"/>
      <c r="F16" s="230"/>
      <c r="G16" s="230"/>
      <c r="H16" s="216"/>
      <c r="I16" s="216"/>
      <c r="J16" s="8"/>
    </row>
    <row r="17" spans="1:12">
      <c r="A17" s="17"/>
      <c r="B17" s="182" t="s">
        <v>71</v>
      </c>
      <c r="C17" s="44" t="s">
        <v>83</v>
      </c>
      <c r="D17" s="230"/>
      <c r="E17" s="230"/>
      <c r="F17" s="230"/>
      <c r="G17" s="323">
        <v>81.320711000000003</v>
      </c>
      <c r="H17" s="323">
        <v>82.532757000000004</v>
      </c>
      <c r="I17" s="323">
        <v>84.407640999999998</v>
      </c>
      <c r="J17" s="319"/>
      <c r="K17" s="319"/>
    </row>
    <row r="18" spans="1:12">
      <c r="A18" s="17"/>
      <c r="B18" s="182" t="s">
        <v>4</v>
      </c>
      <c r="C18" s="44" t="s">
        <v>83</v>
      </c>
      <c r="D18" s="230"/>
      <c r="E18" s="230"/>
      <c r="F18" s="230"/>
      <c r="G18" s="323">
        <v>14.986413039999999</v>
      </c>
      <c r="H18" s="432">
        <v>15.375</v>
      </c>
      <c r="I18" s="433">
        <v>15.580611960000001</v>
      </c>
      <c r="J18" s="17"/>
    </row>
    <row r="19" spans="1:12">
      <c r="A19" s="17"/>
      <c r="B19" s="188" t="s">
        <v>151</v>
      </c>
      <c r="C19" s="44" t="s">
        <v>83</v>
      </c>
      <c r="D19" s="230"/>
      <c r="E19" s="230"/>
      <c r="F19" s="230"/>
      <c r="G19" s="323">
        <v>1.1446863967139616</v>
      </c>
      <c r="H19" s="432">
        <v>0.93356231419079028</v>
      </c>
      <c r="I19" s="433">
        <v>1.0472033280570145</v>
      </c>
      <c r="J19" s="17"/>
    </row>
    <row r="20" spans="1:12">
      <c r="A20" s="17"/>
      <c r="B20" s="188" t="s">
        <v>152</v>
      </c>
      <c r="C20" s="44" t="s">
        <v>83</v>
      </c>
      <c r="D20" s="230"/>
      <c r="E20" s="230"/>
      <c r="F20" s="230"/>
      <c r="G20" s="323">
        <v>0</v>
      </c>
      <c r="H20" s="432">
        <v>0</v>
      </c>
      <c r="I20" s="433">
        <v>0</v>
      </c>
      <c r="J20" s="17"/>
    </row>
    <row r="21" spans="1:12">
      <c r="A21" s="17"/>
      <c r="B21" s="188" t="s">
        <v>153</v>
      </c>
      <c r="C21" s="44" t="s">
        <v>83</v>
      </c>
      <c r="D21" s="230"/>
      <c r="E21" s="230"/>
      <c r="F21" s="230"/>
      <c r="G21" s="323">
        <v>13.230741847302447</v>
      </c>
      <c r="H21" s="432">
        <v>9.5845884894765572</v>
      </c>
      <c r="I21" s="433">
        <v>9.9905958934375043</v>
      </c>
      <c r="J21" s="17"/>
    </row>
    <row r="22" spans="1:12">
      <c r="A22" s="17"/>
      <c r="B22" s="188" t="s">
        <v>154</v>
      </c>
      <c r="C22" s="44" t="s">
        <v>83</v>
      </c>
      <c r="D22" s="230"/>
      <c r="E22" s="230"/>
      <c r="F22" s="230"/>
      <c r="G22" s="323">
        <v>6.6124895272335831</v>
      </c>
      <c r="H22" s="432">
        <v>5.7654571794463019</v>
      </c>
      <c r="I22" s="433">
        <v>3.9771644279314482</v>
      </c>
      <c r="J22" s="17"/>
    </row>
    <row r="23" spans="1:12">
      <c r="A23" s="17"/>
      <c r="B23" s="188" t="s">
        <v>155</v>
      </c>
      <c r="C23" s="44" t="s">
        <v>83</v>
      </c>
      <c r="D23" s="230"/>
      <c r="E23" s="230"/>
      <c r="F23" s="230"/>
      <c r="G23" s="323">
        <v>3.3277334000000005</v>
      </c>
      <c r="H23" s="432">
        <v>0</v>
      </c>
      <c r="I23" s="433">
        <v>0</v>
      </c>
      <c r="J23" s="17"/>
    </row>
    <row r="24" spans="1:12">
      <c r="A24" s="17"/>
      <c r="B24" s="188" t="s">
        <v>156</v>
      </c>
      <c r="C24" s="44" t="s">
        <v>83</v>
      </c>
      <c r="D24" s="230"/>
      <c r="E24" s="230"/>
      <c r="F24" s="230"/>
      <c r="G24" s="323">
        <v>2.7411350445482134</v>
      </c>
      <c r="H24" s="432">
        <v>3.6011696217803335</v>
      </c>
      <c r="I24" s="433">
        <v>4.0733050910651221</v>
      </c>
      <c r="J24" s="17"/>
    </row>
    <row r="25" spans="1:12">
      <c r="A25" s="17"/>
      <c r="B25" s="188" t="s">
        <v>157</v>
      </c>
      <c r="C25" s="44" t="s">
        <v>83</v>
      </c>
      <c r="D25" s="230"/>
      <c r="E25" s="230"/>
      <c r="F25" s="230"/>
      <c r="G25" s="323">
        <v>2.2958898064590869</v>
      </c>
      <c r="H25" s="432">
        <v>2.0805258624249183</v>
      </c>
      <c r="I25" s="433">
        <v>2.122739707024734</v>
      </c>
      <c r="J25" s="17"/>
    </row>
    <row r="26" spans="1:12">
      <c r="A26" s="17"/>
      <c r="B26" s="188" t="s">
        <v>158</v>
      </c>
      <c r="C26" s="44" t="s">
        <v>83</v>
      </c>
      <c r="D26" s="230"/>
      <c r="E26" s="230"/>
      <c r="F26" s="230"/>
      <c r="G26" s="323">
        <v>5.8675756866611337</v>
      </c>
      <c r="H26" s="432">
        <v>6.0258299415340444</v>
      </c>
      <c r="I26" s="433">
        <v>5.3740888937487803</v>
      </c>
      <c r="J26" s="17"/>
    </row>
    <row r="27" spans="1:12">
      <c r="A27" s="17"/>
      <c r="B27" s="188" t="s">
        <v>159</v>
      </c>
      <c r="C27" s="44" t="s">
        <v>83</v>
      </c>
      <c r="D27" s="230"/>
      <c r="E27" s="230"/>
      <c r="F27" s="230"/>
      <c r="G27" s="323">
        <v>2.4654227829807125</v>
      </c>
      <c r="H27" s="432">
        <v>2.5245772953401762</v>
      </c>
      <c r="I27" s="433">
        <v>1.1869082232826471</v>
      </c>
      <c r="J27" s="17"/>
    </row>
    <row r="28" spans="1:12" s="2" customFormat="1">
      <c r="A28" s="27"/>
      <c r="B28" s="189" t="s">
        <v>346</v>
      </c>
      <c r="C28" s="118" t="s">
        <v>83</v>
      </c>
      <c r="D28" s="253"/>
      <c r="E28" s="253"/>
      <c r="F28" s="253"/>
      <c r="G28" s="431">
        <v>133.99279853189915</v>
      </c>
      <c r="H28" s="431">
        <v>128.42346770419311</v>
      </c>
      <c r="I28" s="431">
        <v>127.76025852454723</v>
      </c>
      <c r="J28" s="89"/>
      <c r="K28" s="89"/>
      <c r="L28" s="89"/>
    </row>
    <row r="29" spans="1:12">
      <c r="B29" s="187"/>
      <c r="C29" s="56"/>
      <c r="D29" s="255"/>
      <c r="E29" s="256"/>
      <c r="F29" s="230"/>
      <c r="G29" s="28"/>
      <c r="H29" s="28"/>
      <c r="I29" s="28"/>
      <c r="J29" s="319"/>
      <c r="K29" s="319"/>
      <c r="L29" s="319"/>
    </row>
    <row r="30" spans="1:12">
      <c r="A30" s="161">
        <v>7.0299999999999994</v>
      </c>
      <c r="B30" s="161" t="s">
        <v>71</v>
      </c>
      <c r="C30" s="41"/>
      <c r="D30" s="5"/>
      <c r="E30" s="5"/>
      <c r="F30" s="5"/>
      <c r="G30" s="5"/>
      <c r="H30" s="5"/>
      <c r="I30" s="5"/>
    </row>
    <row r="32" spans="1:12">
      <c r="B32" s="163" t="s">
        <v>282</v>
      </c>
      <c r="C32" s="201" t="s">
        <v>285</v>
      </c>
      <c r="G32" s="86">
        <v>2015</v>
      </c>
      <c r="H32" s="86">
        <v>2016</v>
      </c>
      <c r="I32" s="86">
        <v>2017</v>
      </c>
      <c r="J32" s="319"/>
      <c r="K32" s="319"/>
      <c r="L32" s="319"/>
    </row>
    <row r="33" spans="1:12">
      <c r="B33" s="163" t="s">
        <v>283</v>
      </c>
      <c r="C33" s="201" t="s">
        <v>24</v>
      </c>
      <c r="G33" s="434">
        <v>429.40000000000003</v>
      </c>
      <c r="H33" s="434">
        <v>435.79999999999995</v>
      </c>
      <c r="I33" s="434">
        <v>445.7</v>
      </c>
      <c r="J33" s="319"/>
      <c r="K33" s="319"/>
      <c r="L33" s="319"/>
    </row>
    <row r="34" spans="1:12">
      <c r="B34" s="163" t="s">
        <v>284</v>
      </c>
      <c r="C34" s="201" t="s">
        <v>1</v>
      </c>
      <c r="G34" s="319"/>
      <c r="H34" s="435">
        <v>1.014904517931998</v>
      </c>
      <c r="I34" s="435">
        <v>1.0227168425883433</v>
      </c>
      <c r="J34" s="319"/>
      <c r="K34" s="319"/>
      <c r="L34" s="319"/>
    </row>
    <row r="35" spans="1:12" s="16" customFormat="1">
      <c r="B35" s="164" t="s">
        <v>71</v>
      </c>
      <c r="C35" s="44" t="s">
        <v>83</v>
      </c>
      <c r="D35" s="319"/>
      <c r="E35" s="319"/>
      <c r="F35" s="319"/>
      <c r="G35" s="323">
        <v>81.320711000000003</v>
      </c>
      <c r="H35" s="323">
        <v>82.532757000000004</v>
      </c>
      <c r="I35" s="323">
        <v>84.407640999999998</v>
      </c>
      <c r="J35" s="319"/>
      <c r="K35" s="319"/>
      <c r="L35" s="319"/>
    </row>
    <row r="36" spans="1:12" customFormat="1">
      <c r="B36" s="279"/>
      <c r="C36" s="279"/>
      <c r="D36" s="279"/>
      <c r="E36" s="279"/>
      <c r="F36" s="279"/>
      <c r="G36" s="279"/>
      <c r="H36" s="279"/>
      <c r="I36" s="279"/>
      <c r="J36" s="279"/>
      <c r="K36" s="279"/>
      <c r="L36" s="279"/>
    </row>
    <row r="37" spans="1:12">
      <c r="A37" s="33" t="s">
        <v>5</v>
      </c>
      <c r="B37" s="170"/>
      <c r="C37" s="50"/>
      <c r="D37" s="307"/>
      <c r="E37" s="307"/>
      <c r="F37" s="307"/>
      <c r="G37" s="307"/>
      <c r="H37" s="307"/>
      <c r="I37" s="307"/>
    </row>
  </sheetData>
  <sheetProtection password="9F3C" sheet="1" objects="1" scenarios="1" selectLockedCells="1" selectUnlockedCells="1"/>
  <dataConsolidate/>
  <hyperlinks>
    <hyperlink ref="B5" location="Contents!A1" display="[To Contents]"/>
  </hyperlinks>
  <pageMargins left="0.39370078740157483" right="0.39370078740157483" top="0.39370078740157483" bottom="0.39370078740157483" header="0.39370078740157483" footer="0.39370078740157483"/>
  <pageSetup paperSize="8" scale="9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autoPageBreaks="0" fitToPage="1"/>
  </sheetPr>
  <dimension ref="A1:L824"/>
  <sheetViews>
    <sheetView showGridLines="0" zoomScale="90" zoomScaleNormal="90" zoomScaleSheetLayoutView="100" workbookViewId="0">
      <pane xSplit="3" ySplit="13" topLeftCell="D218" activePane="bottomRight" state="frozen"/>
      <selection activeCell="C5" sqref="C5:M58"/>
      <selection pane="topRight" activeCell="C5" sqref="C5:M58"/>
      <selection pane="bottomLeft" activeCell="C5" sqref="C5:M58"/>
      <selection pane="bottomRight" activeCell="B10" sqref="B10"/>
    </sheetView>
  </sheetViews>
  <sheetFormatPr defaultColWidth="0" defaultRowHeight="13.8"/>
  <cols>
    <col min="1" max="1" width="5.6640625" style="1" customWidth="1"/>
    <col min="2" max="2" width="67.88671875" style="171" customWidth="1"/>
    <col min="3" max="3" width="10.109375" style="42" customWidth="1"/>
    <col min="4" max="9" width="12.6640625" style="1" customWidth="1"/>
    <col min="10" max="10" width="3.88671875" style="1" customWidth="1"/>
    <col min="11" max="16384" width="9.109375" style="1" hidden="1"/>
  </cols>
  <sheetData>
    <row r="1" spans="1:12" s="115" customFormat="1" ht="18">
      <c r="A1" s="423" t="s">
        <v>313</v>
      </c>
      <c r="B1" s="112"/>
      <c r="C1" s="113"/>
      <c r="D1" s="112"/>
      <c r="E1" s="114"/>
      <c r="F1" s="114"/>
      <c r="G1" s="114"/>
      <c r="H1" s="114"/>
      <c r="I1" s="114"/>
    </row>
    <row r="2" spans="1:12" s="108" customFormat="1">
      <c r="A2" s="424">
        <v>8</v>
      </c>
      <c r="B2" s="425" t="s">
        <v>320</v>
      </c>
      <c r="C2" s="103"/>
      <c r="D2" s="105"/>
      <c r="E2" s="104"/>
      <c r="F2" s="104"/>
      <c r="G2" s="104"/>
      <c r="H2" s="104"/>
      <c r="I2" s="104"/>
    </row>
    <row r="3" spans="1:12" s="108" customFormat="1">
      <c r="A3" s="110"/>
      <c r="B3" s="109" t="s">
        <v>296</v>
      </c>
      <c r="C3" s="103"/>
      <c r="D3" s="105"/>
      <c r="E3" s="104"/>
      <c r="F3" s="104"/>
      <c r="G3" s="104"/>
      <c r="H3" s="104"/>
      <c r="I3" s="104"/>
    </row>
    <row r="4" spans="1:12" s="108" customFormat="1">
      <c r="A4" s="110"/>
      <c r="B4" s="109"/>
      <c r="C4" s="103"/>
      <c r="D4" s="105"/>
      <c r="E4" s="104"/>
      <c r="F4" s="104"/>
      <c r="G4" s="104"/>
      <c r="H4" s="104"/>
      <c r="I4" s="104"/>
    </row>
    <row r="5" spans="1:12">
      <c r="A5" s="12"/>
      <c r="B5" s="158" t="s">
        <v>127</v>
      </c>
      <c r="C5" s="40"/>
      <c r="D5" s="13"/>
      <c r="E5" s="14"/>
      <c r="F5" s="12"/>
      <c r="G5" s="12"/>
      <c r="H5" s="12"/>
      <c r="I5" s="12"/>
    </row>
    <row r="6" spans="1:12">
      <c r="A6" s="161">
        <v>8.01</v>
      </c>
      <c r="B6" s="161" t="s">
        <v>48</v>
      </c>
      <c r="C6" s="5"/>
      <c r="D6" s="5"/>
      <c r="E6" s="5"/>
      <c r="F6" s="5"/>
      <c r="G6" s="5"/>
      <c r="H6" s="5"/>
      <c r="I6" s="5"/>
    </row>
    <row r="7" spans="1:12">
      <c r="A7" s="10"/>
      <c r="E7" s="8"/>
      <c r="F7" s="8"/>
      <c r="G7" s="8"/>
    </row>
    <row r="8" spans="1:12">
      <c r="A8" s="18"/>
      <c r="B8" s="426" t="s">
        <v>49</v>
      </c>
      <c r="C8" s="44"/>
      <c r="D8" s="318"/>
      <c r="E8" s="427">
        <v>2015</v>
      </c>
      <c r="F8" s="427">
        <v>2016</v>
      </c>
      <c r="G8" s="427">
        <v>2017</v>
      </c>
      <c r="H8" s="427">
        <v>2018</v>
      </c>
      <c r="I8" s="427">
        <v>2019</v>
      </c>
      <c r="J8" s="319"/>
      <c r="K8" s="319"/>
      <c r="L8" s="319"/>
    </row>
    <row r="9" spans="1:12">
      <c r="A9" s="18"/>
      <c r="B9" s="426" t="s">
        <v>50</v>
      </c>
      <c r="C9" s="44"/>
      <c r="D9" s="318"/>
      <c r="E9" s="428">
        <v>41821</v>
      </c>
      <c r="F9" s="428">
        <v>42186</v>
      </c>
      <c r="G9" s="428">
        <v>42552</v>
      </c>
      <c r="H9" s="428">
        <v>42917</v>
      </c>
      <c r="I9" s="428">
        <v>43282</v>
      </c>
      <c r="J9" s="319"/>
      <c r="K9" s="319"/>
      <c r="L9" s="319"/>
    </row>
    <row r="10" spans="1:12">
      <c r="A10" s="18"/>
      <c r="B10" s="426" t="s">
        <v>51</v>
      </c>
      <c r="C10" s="44"/>
      <c r="D10" s="318"/>
      <c r="E10" s="428">
        <v>42185</v>
      </c>
      <c r="F10" s="428">
        <v>42551</v>
      </c>
      <c r="G10" s="428">
        <v>42916</v>
      </c>
      <c r="H10" s="428">
        <v>43281</v>
      </c>
      <c r="I10" s="428">
        <v>43646</v>
      </c>
      <c r="J10" s="319"/>
      <c r="K10" s="319"/>
      <c r="L10" s="319"/>
    </row>
    <row r="11" spans="1:12">
      <c r="A11" s="18"/>
      <c r="B11" s="426" t="s">
        <v>81</v>
      </c>
      <c r="C11" s="44"/>
      <c r="D11" s="318"/>
      <c r="E11" s="429">
        <v>0</v>
      </c>
      <c r="F11" s="429">
        <v>0</v>
      </c>
      <c r="G11" s="429">
        <v>1</v>
      </c>
      <c r="H11" s="430">
        <v>2</v>
      </c>
      <c r="I11" s="430">
        <v>3</v>
      </c>
      <c r="J11" s="319"/>
      <c r="K11" s="319"/>
      <c r="L11" s="319"/>
    </row>
    <row r="12" spans="1:12">
      <c r="A12" s="18"/>
      <c r="B12" s="426" t="s">
        <v>82</v>
      </c>
      <c r="C12" s="44"/>
      <c r="D12" s="318"/>
      <c r="E12" s="429">
        <v>0</v>
      </c>
      <c r="F12" s="429">
        <v>0</v>
      </c>
      <c r="G12" s="429">
        <v>1</v>
      </c>
      <c r="H12" s="430">
        <v>1</v>
      </c>
      <c r="I12" s="430">
        <v>1</v>
      </c>
      <c r="J12" s="319"/>
      <c r="K12" s="319"/>
      <c r="L12" s="319"/>
    </row>
    <row r="13" spans="1:12" s="78" customFormat="1">
      <c r="B13" s="191"/>
      <c r="C13" s="80"/>
      <c r="D13" s="82"/>
      <c r="E13" s="82"/>
      <c r="F13" s="82"/>
      <c r="G13" s="82"/>
      <c r="H13" s="82"/>
      <c r="I13" s="82"/>
      <c r="J13" s="82"/>
      <c r="K13" s="82"/>
      <c r="L13" s="82"/>
    </row>
    <row r="14" spans="1:12">
      <c r="A14" s="161">
        <v>8.02</v>
      </c>
      <c r="B14" s="4" t="s">
        <v>65</v>
      </c>
      <c r="C14" s="41"/>
      <c r="D14" s="5"/>
      <c r="E14" s="5"/>
      <c r="F14" s="5"/>
      <c r="G14" s="5"/>
      <c r="H14" s="5"/>
      <c r="I14" s="5"/>
    </row>
    <row r="15" spans="1:12">
      <c r="A15" s="17"/>
      <c r="B15" s="164"/>
      <c r="C15" s="44"/>
      <c r="D15" s="215"/>
      <c r="E15" s="216"/>
      <c r="F15" s="216"/>
      <c r="G15" s="216"/>
      <c r="H15" s="216"/>
      <c r="I15" s="216"/>
    </row>
    <row r="16" spans="1:12">
      <c r="A16" s="18"/>
      <c r="B16" s="464" t="s">
        <v>65</v>
      </c>
      <c r="C16" s="44"/>
      <c r="D16" s="215"/>
      <c r="E16" s="215"/>
      <c r="F16" s="215"/>
      <c r="G16" s="215"/>
      <c r="H16" s="215"/>
      <c r="I16" s="215"/>
      <c r="J16" s="319"/>
      <c r="K16" s="319"/>
      <c r="L16" s="319"/>
    </row>
    <row r="17" spans="1:12">
      <c r="A17" s="6"/>
      <c r="B17" s="182" t="s">
        <v>21</v>
      </c>
      <c r="C17" s="44" t="s">
        <v>83</v>
      </c>
      <c r="D17" s="215"/>
      <c r="E17" s="215"/>
      <c r="F17" s="217"/>
      <c r="G17" s="35">
        <v>4142.0477219999993</v>
      </c>
      <c r="H17" s="35">
        <v>4295.2179476465644</v>
      </c>
      <c r="I17" s="35">
        <v>4475.4199843046736</v>
      </c>
      <c r="J17" s="319"/>
      <c r="K17" s="319"/>
      <c r="L17" s="319"/>
    </row>
    <row r="18" spans="1:12">
      <c r="A18" s="6"/>
      <c r="B18" s="182" t="s">
        <v>67</v>
      </c>
      <c r="C18" s="44" t="s">
        <v>83</v>
      </c>
      <c r="D18" s="215"/>
      <c r="E18" s="215"/>
      <c r="F18" s="215"/>
      <c r="G18" s="88">
        <v>80.794609695657982</v>
      </c>
      <c r="H18" s="88">
        <v>112.5550771128985</v>
      </c>
      <c r="I18" s="88">
        <v>108.22241906914266</v>
      </c>
      <c r="J18" s="319"/>
      <c r="K18" s="319"/>
      <c r="L18" s="319"/>
    </row>
    <row r="19" spans="1:12">
      <c r="A19" s="6"/>
      <c r="B19" s="182" t="s">
        <v>230</v>
      </c>
      <c r="C19" s="44" t="s">
        <v>83</v>
      </c>
      <c r="D19" s="215"/>
      <c r="E19" s="215"/>
      <c r="F19" s="215"/>
      <c r="G19" s="88">
        <v>72.375615950906663</v>
      </c>
      <c r="H19" s="88">
        <v>67.646959545210777</v>
      </c>
      <c r="I19" s="88">
        <v>67.694953819200208</v>
      </c>
      <c r="J19" s="319"/>
      <c r="K19" s="319"/>
      <c r="L19" s="319"/>
    </row>
    <row r="20" spans="1:12">
      <c r="A20" s="6"/>
      <c r="B20" s="182" t="s">
        <v>166</v>
      </c>
      <c r="C20" s="44" t="s">
        <v>83</v>
      </c>
      <c r="D20" s="215"/>
      <c r="E20" s="215"/>
      <c r="F20" s="215"/>
      <c r="G20" s="88">
        <v>0</v>
      </c>
      <c r="H20" s="88">
        <v>0</v>
      </c>
      <c r="I20" s="88">
        <v>0</v>
      </c>
      <c r="J20" s="319"/>
      <c r="K20" s="319"/>
      <c r="L20" s="319"/>
    </row>
    <row r="21" spans="1:12">
      <c r="A21" s="6"/>
      <c r="B21" s="182" t="s">
        <v>174</v>
      </c>
      <c r="C21" s="44" t="s">
        <v>83</v>
      </c>
      <c r="D21" s="215"/>
      <c r="E21" s="215"/>
      <c r="F21" s="215"/>
      <c r="G21" s="88">
        <v>-297.57467532710956</v>
      </c>
      <c r="H21" s="88">
        <v>-217.21248691144396</v>
      </c>
      <c r="I21" s="88">
        <v>-130.33972823174014</v>
      </c>
      <c r="J21" s="319"/>
      <c r="K21" s="319"/>
      <c r="L21" s="319"/>
    </row>
    <row r="22" spans="1:12">
      <c r="A22" s="6"/>
      <c r="B22" s="182" t="s">
        <v>175</v>
      </c>
      <c r="C22" s="44" t="s">
        <v>83</v>
      </c>
      <c r="D22" s="215"/>
      <c r="E22" s="218"/>
      <c r="F22" s="215"/>
      <c r="G22" s="88">
        <v>0</v>
      </c>
      <c r="H22" s="88">
        <v>-297.57467532710956</v>
      </c>
      <c r="I22" s="88">
        <v>-514.78716223855349</v>
      </c>
      <c r="J22" s="319"/>
      <c r="K22" s="319"/>
      <c r="L22" s="319"/>
    </row>
    <row r="23" spans="1:12">
      <c r="A23" s="6"/>
      <c r="B23" s="182" t="s">
        <v>118</v>
      </c>
      <c r="C23" s="44" t="s">
        <v>83</v>
      </c>
      <c r="D23" s="215"/>
      <c r="E23" s="215"/>
      <c r="F23" s="215"/>
      <c r="G23" s="88">
        <v>297.57467532710956</v>
      </c>
      <c r="H23" s="88">
        <v>514.78716223855349</v>
      </c>
      <c r="I23" s="88">
        <v>645.12689047029346</v>
      </c>
      <c r="J23" s="319"/>
      <c r="K23" s="319"/>
      <c r="L23" s="319"/>
    </row>
    <row r="24" spans="1:12" s="2" customFormat="1">
      <c r="A24" s="27"/>
      <c r="B24" s="189" t="s">
        <v>23</v>
      </c>
      <c r="C24" s="118" t="s">
        <v>83</v>
      </c>
      <c r="D24" s="219"/>
      <c r="E24" s="220"/>
      <c r="F24" s="221"/>
      <c r="G24" s="465">
        <v>4295.2179476465644</v>
      </c>
      <c r="H24" s="465">
        <v>4475.4199843046736</v>
      </c>
      <c r="I24" s="465">
        <v>4651.3373571930169</v>
      </c>
      <c r="J24" s="89"/>
      <c r="K24" s="89"/>
      <c r="L24" s="89"/>
    </row>
    <row r="25" spans="1:12">
      <c r="A25" s="17"/>
      <c r="B25" s="182"/>
      <c r="C25" s="44"/>
      <c r="D25" s="215"/>
      <c r="E25" s="230"/>
      <c r="F25" s="230"/>
      <c r="G25" s="35"/>
      <c r="H25" s="35"/>
      <c r="I25" s="35"/>
      <c r="J25" s="319"/>
      <c r="K25" s="319"/>
      <c r="L25" s="319"/>
    </row>
    <row r="26" spans="1:12">
      <c r="A26" s="161">
        <v>8.0299999999999994</v>
      </c>
      <c r="B26" s="4" t="s">
        <v>165</v>
      </c>
      <c r="C26" s="52"/>
      <c r="D26" s="11"/>
      <c r="E26" s="11"/>
      <c r="F26" s="11"/>
      <c r="G26" s="11"/>
      <c r="H26" s="11"/>
      <c r="I26" s="11"/>
    </row>
    <row r="27" spans="1:12">
      <c r="A27" s="6"/>
      <c r="B27" s="192"/>
      <c r="C27" s="53"/>
      <c r="D27" s="222"/>
      <c r="E27" s="222"/>
      <c r="F27" s="222"/>
      <c r="G27" s="222"/>
      <c r="H27" s="222"/>
      <c r="I27" s="222"/>
    </row>
    <row r="28" spans="1:12">
      <c r="A28" s="6"/>
      <c r="B28" s="321" t="s">
        <v>347</v>
      </c>
      <c r="C28" s="53"/>
      <c r="D28" s="222"/>
      <c r="E28" s="222"/>
      <c r="F28" s="222"/>
      <c r="G28" s="230"/>
      <c r="H28" s="222"/>
      <c r="I28" s="222"/>
      <c r="J28" s="319"/>
      <c r="K28" s="319"/>
      <c r="L28" s="319"/>
    </row>
    <row r="29" spans="1:12">
      <c r="A29" s="7"/>
      <c r="B29" s="182" t="s">
        <v>21</v>
      </c>
      <c r="C29" s="44" t="s">
        <v>83</v>
      </c>
      <c r="D29" s="215"/>
      <c r="E29" s="222"/>
      <c r="F29" s="222"/>
      <c r="G29" s="329">
        <v>4142.0477219999993</v>
      </c>
      <c r="H29" s="329">
        <v>4222.1425674530383</v>
      </c>
      <c r="I29" s="329">
        <v>4331.9182742068178</v>
      </c>
      <c r="J29" s="319"/>
      <c r="K29" s="319"/>
      <c r="L29" s="319"/>
    </row>
    <row r="30" spans="1:12">
      <c r="A30" s="7"/>
      <c r="B30" s="182" t="s">
        <v>67</v>
      </c>
      <c r="C30" s="44" t="s">
        <v>83</v>
      </c>
      <c r="D30" s="215"/>
      <c r="E30" s="224"/>
      <c r="F30" s="222"/>
      <c r="G30" s="329">
        <v>80.094845453038715</v>
      </c>
      <c r="H30" s="329">
        <v>109.77570675377909</v>
      </c>
      <c r="I30" s="329">
        <v>103.96603858096371</v>
      </c>
      <c r="J30" s="319"/>
      <c r="K30" s="319"/>
      <c r="L30" s="319"/>
    </row>
    <row r="31" spans="1:12">
      <c r="A31" s="7"/>
      <c r="B31" s="182" t="s">
        <v>230</v>
      </c>
      <c r="C31" s="44" t="s">
        <v>83</v>
      </c>
      <c r="D31" s="215"/>
      <c r="E31" s="224"/>
      <c r="F31" s="222"/>
      <c r="G31" s="225">
        <v>0</v>
      </c>
      <c r="H31" s="225">
        <v>0</v>
      </c>
      <c r="I31" s="225">
        <v>0</v>
      </c>
      <c r="J31" s="319"/>
      <c r="K31" s="319"/>
      <c r="L31" s="319"/>
    </row>
    <row r="32" spans="1:12">
      <c r="A32" s="7"/>
      <c r="B32" s="182" t="s">
        <v>166</v>
      </c>
      <c r="C32" s="44" t="s">
        <v>83</v>
      </c>
      <c r="D32" s="215"/>
      <c r="E32" s="224"/>
      <c r="F32" s="222"/>
      <c r="G32" s="225">
        <v>0</v>
      </c>
      <c r="H32" s="225">
        <v>0</v>
      </c>
      <c r="I32" s="225">
        <v>0</v>
      </c>
      <c r="J32" s="319"/>
      <c r="K32" s="319"/>
      <c r="L32" s="319"/>
    </row>
    <row r="33" spans="1:12">
      <c r="A33" s="7"/>
      <c r="B33" s="182" t="s">
        <v>174</v>
      </c>
      <c r="C33" s="44" t="s">
        <v>83</v>
      </c>
      <c r="D33" s="215"/>
      <c r="E33" s="224"/>
      <c r="F33" s="222"/>
      <c r="G33" s="329">
        <v>-295.14598486707166</v>
      </c>
      <c r="H33" s="329">
        <v>-209.14598910738715</v>
      </c>
      <c r="I33" s="329">
        <v>-115.19491815384379</v>
      </c>
      <c r="J33" s="319"/>
      <c r="K33" s="319"/>
      <c r="L33" s="319"/>
    </row>
    <row r="34" spans="1:12">
      <c r="A34" s="7"/>
      <c r="B34" s="182" t="s">
        <v>175</v>
      </c>
      <c r="C34" s="99" t="s">
        <v>83</v>
      </c>
      <c r="D34" s="255"/>
      <c r="E34" s="222"/>
      <c r="F34" s="222"/>
      <c r="G34" s="329">
        <v>0</v>
      </c>
      <c r="H34" s="329">
        <v>-295.14598486707166</v>
      </c>
      <c r="I34" s="329">
        <v>-504.29197397445876</v>
      </c>
      <c r="J34" s="319"/>
      <c r="K34" s="319"/>
      <c r="L34" s="319"/>
    </row>
    <row r="35" spans="1:12">
      <c r="A35" s="7"/>
      <c r="B35" s="182" t="s">
        <v>118</v>
      </c>
      <c r="C35" s="44" t="s">
        <v>83</v>
      </c>
      <c r="D35" s="215"/>
      <c r="E35" s="224"/>
      <c r="F35" s="222"/>
      <c r="G35" s="329">
        <v>295.14598486707166</v>
      </c>
      <c r="H35" s="329">
        <v>504.29197397445876</v>
      </c>
      <c r="I35" s="329">
        <v>619.48689212830243</v>
      </c>
      <c r="J35" s="319"/>
      <c r="K35" s="319"/>
      <c r="L35" s="319"/>
    </row>
    <row r="36" spans="1:12" s="2" customFormat="1">
      <c r="A36" s="7"/>
      <c r="B36" s="189" t="s">
        <v>348</v>
      </c>
      <c r="C36" s="118" t="s">
        <v>83</v>
      </c>
      <c r="D36" s="226"/>
      <c r="E36" s="227"/>
      <c r="F36" s="228"/>
      <c r="G36" s="228">
        <v>4222.1425674530383</v>
      </c>
      <c r="H36" s="228">
        <v>4331.9182742068178</v>
      </c>
      <c r="I36" s="228">
        <v>4435.8843127877817</v>
      </c>
      <c r="J36" s="89"/>
      <c r="K36" s="89"/>
      <c r="L36" s="89"/>
    </row>
    <row r="37" spans="1:12">
      <c r="A37" s="7"/>
      <c r="B37" s="193"/>
      <c r="C37" s="54"/>
      <c r="D37" s="229"/>
      <c r="E37" s="229"/>
      <c r="F37" s="229"/>
      <c r="G37" s="229"/>
      <c r="H37" s="229"/>
      <c r="I37" s="229"/>
      <c r="J37" s="319"/>
      <c r="K37" s="319"/>
      <c r="L37" s="319"/>
    </row>
    <row r="38" spans="1:12">
      <c r="A38" s="6"/>
      <c r="B38" s="321" t="s">
        <v>349</v>
      </c>
      <c r="C38" s="44"/>
      <c r="D38" s="215"/>
      <c r="E38" s="224"/>
      <c r="F38" s="215"/>
      <c r="G38" s="230"/>
      <c r="H38" s="215"/>
      <c r="I38" s="215"/>
      <c r="J38" s="319"/>
      <c r="K38" s="319"/>
      <c r="L38" s="319"/>
    </row>
    <row r="39" spans="1:12">
      <c r="A39" s="6"/>
      <c r="B39" s="182" t="s">
        <v>41</v>
      </c>
      <c r="C39" s="44" t="s">
        <v>83</v>
      </c>
      <c r="D39" s="215"/>
      <c r="E39" s="215"/>
      <c r="F39" s="215"/>
      <c r="G39" s="225">
        <v>448.95017300000001</v>
      </c>
      <c r="H39" s="329">
        <v>457.63152993646412</v>
      </c>
      <c r="I39" s="329">
        <v>469.52994971481218</v>
      </c>
      <c r="J39" s="319"/>
      <c r="K39" s="319"/>
      <c r="L39" s="319"/>
    </row>
    <row r="40" spans="1:12">
      <c r="A40" s="6"/>
      <c r="B40" s="182" t="s">
        <v>42</v>
      </c>
      <c r="C40" s="44" t="s">
        <v>83</v>
      </c>
      <c r="D40" s="215"/>
      <c r="E40" s="215"/>
      <c r="F40" s="215"/>
      <c r="G40" s="225">
        <v>142.85852800000001</v>
      </c>
      <c r="H40" s="329">
        <v>145.62098572375692</v>
      </c>
      <c r="I40" s="329">
        <v>149.40713135257459</v>
      </c>
      <c r="J40" s="319"/>
      <c r="K40" s="319"/>
      <c r="L40" s="319"/>
    </row>
    <row r="41" spans="1:12">
      <c r="A41" s="6"/>
      <c r="B41" s="182" t="s">
        <v>43</v>
      </c>
      <c r="C41" s="44" t="s">
        <v>83</v>
      </c>
      <c r="D41" s="215"/>
      <c r="E41" s="215"/>
      <c r="F41" s="215"/>
      <c r="G41" s="225">
        <v>1914.3143600000001</v>
      </c>
      <c r="H41" s="329">
        <v>1951.3314885082873</v>
      </c>
      <c r="I41" s="329">
        <v>2002.0661072095029</v>
      </c>
      <c r="J41" s="319"/>
      <c r="K41" s="319"/>
      <c r="L41" s="319"/>
    </row>
    <row r="42" spans="1:12">
      <c r="A42" s="6"/>
      <c r="B42" s="182" t="s">
        <v>44</v>
      </c>
      <c r="C42" s="44" t="s">
        <v>83</v>
      </c>
      <c r="D42" s="215"/>
      <c r="E42" s="215"/>
      <c r="F42" s="215"/>
      <c r="G42" s="225">
        <v>140.47955300000001</v>
      </c>
      <c r="H42" s="329">
        <v>143.19600844475139</v>
      </c>
      <c r="I42" s="329">
        <v>146.91910466431491</v>
      </c>
      <c r="J42" s="319"/>
      <c r="K42" s="319"/>
      <c r="L42" s="319"/>
    </row>
    <row r="43" spans="1:12">
      <c r="A43" s="6"/>
      <c r="B43" s="322" t="s">
        <v>119</v>
      </c>
      <c r="C43" s="44" t="s">
        <v>83</v>
      </c>
      <c r="D43" s="215"/>
      <c r="E43" s="215"/>
      <c r="F43" s="215"/>
      <c r="G43" s="225">
        <v>61.214477000000002</v>
      </c>
      <c r="H43" s="329">
        <v>62.398182356353594</v>
      </c>
      <c r="I43" s="329">
        <v>64.02053509761879</v>
      </c>
      <c r="J43" s="319"/>
      <c r="K43" s="319"/>
      <c r="L43" s="319"/>
    </row>
    <row r="44" spans="1:12">
      <c r="A44" s="6"/>
      <c r="B44" s="182" t="s">
        <v>78</v>
      </c>
      <c r="C44" s="44" t="s">
        <v>83</v>
      </c>
      <c r="D44" s="215"/>
      <c r="E44" s="215"/>
      <c r="F44" s="215"/>
      <c r="G44" s="225">
        <v>7.0836589999999999</v>
      </c>
      <c r="H44" s="329">
        <v>7.2206358314917125</v>
      </c>
      <c r="I44" s="329">
        <v>7.4083723631104972</v>
      </c>
      <c r="J44" s="319"/>
      <c r="K44" s="319"/>
      <c r="L44" s="319"/>
    </row>
    <row r="45" spans="1:12">
      <c r="A45" s="6"/>
      <c r="B45" s="322" t="s">
        <v>120</v>
      </c>
      <c r="C45" s="44" t="s">
        <v>83</v>
      </c>
      <c r="D45" s="215"/>
      <c r="E45" s="215"/>
      <c r="F45" s="215"/>
      <c r="G45" s="225">
        <v>39.527847000000001</v>
      </c>
      <c r="H45" s="329">
        <v>40.29219763259669</v>
      </c>
      <c r="I45" s="329">
        <v>41.339794771044197</v>
      </c>
      <c r="J45" s="319"/>
      <c r="K45" s="319"/>
      <c r="L45" s="319"/>
    </row>
    <row r="46" spans="1:12">
      <c r="A46" s="6"/>
      <c r="B46" s="182" t="s">
        <v>45</v>
      </c>
      <c r="C46" s="44" t="s">
        <v>83</v>
      </c>
      <c r="D46" s="215"/>
      <c r="E46" s="215"/>
      <c r="F46" s="215"/>
      <c r="G46" s="225">
        <v>29.706513999999999</v>
      </c>
      <c r="H46" s="329">
        <v>30.280949353591158</v>
      </c>
      <c r="I46" s="329">
        <v>31.068254036784531</v>
      </c>
      <c r="J46" s="319"/>
      <c r="K46" s="319"/>
      <c r="L46" s="319"/>
    </row>
    <row r="47" spans="1:12">
      <c r="A47" s="6"/>
      <c r="B47" s="182" t="s">
        <v>77</v>
      </c>
      <c r="C47" s="44" t="s">
        <v>83</v>
      </c>
      <c r="D47" s="215"/>
      <c r="E47" s="215"/>
      <c r="F47" s="215"/>
      <c r="G47" s="225">
        <v>2.825688</v>
      </c>
      <c r="H47" s="329">
        <v>2.8803283756906075</v>
      </c>
      <c r="I47" s="329">
        <v>2.955216913458564</v>
      </c>
      <c r="J47" s="319"/>
      <c r="K47" s="319"/>
      <c r="L47" s="319"/>
    </row>
    <row r="48" spans="1:12">
      <c r="A48" s="6"/>
      <c r="B48" s="182" t="s">
        <v>79</v>
      </c>
      <c r="C48" s="44" t="s">
        <v>83</v>
      </c>
      <c r="D48" s="215"/>
      <c r="E48" s="215"/>
      <c r="F48" s="215"/>
      <c r="G48" s="225">
        <v>636.11568399999999</v>
      </c>
      <c r="H48" s="329">
        <v>648.41626352486185</v>
      </c>
      <c r="I48" s="329">
        <v>665.27508637650828</v>
      </c>
      <c r="J48" s="319"/>
      <c r="K48" s="319"/>
      <c r="L48" s="319"/>
    </row>
    <row r="49" spans="1:12">
      <c r="A49" s="6"/>
      <c r="B49" s="182" t="s">
        <v>46</v>
      </c>
      <c r="C49" s="44" t="s">
        <v>83</v>
      </c>
      <c r="D49" s="215"/>
      <c r="E49" s="215"/>
      <c r="F49" s="215"/>
      <c r="G49" s="225">
        <v>41.780777</v>
      </c>
      <c r="H49" s="329">
        <v>42.58869257734807</v>
      </c>
      <c r="I49" s="329">
        <v>43.695998584359124</v>
      </c>
      <c r="J49" s="319"/>
      <c r="K49" s="319"/>
      <c r="L49" s="319"/>
    </row>
    <row r="50" spans="1:12">
      <c r="A50" s="6"/>
      <c r="B50" s="182" t="s">
        <v>47</v>
      </c>
      <c r="C50" s="44" t="s">
        <v>83</v>
      </c>
      <c r="D50" s="215"/>
      <c r="E50" s="215"/>
      <c r="F50" s="215"/>
      <c r="G50" s="225">
        <v>40.359653999999999</v>
      </c>
      <c r="H50" s="329">
        <v>41.140089298342538</v>
      </c>
      <c r="I50" s="329">
        <v>42.209731620099447</v>
      </c>
      <c r="J50" s="319"/>
      <c r="K50" s="319"/>
      <c r="L50" s="319"/>
    </row>
    <row r="51" spans="1:12">
      <c r="A51" s="6"/>
      <c r="B51" s="322" t="s">
        <v>142</v>
      </c>
      <c r="C51" s="44" t="s">
        <v>83</v>
      </c>
      <c r="D51" s="215"/>
      <c r="E51" s="215"/>
      <c r="F51" s="215"/>
      <c r="G51" s="225">
        <v>636.83080800000005</v>
      </c>
      <c r="H51" s="329">
        <v>649.14521588950277</v>
      </c>
      <c r="I51" s="329">
        <v>666.02299150263002</v>
      </c>
      <c r="J51" s="319"/>
      <c r="K51" s="319"/>
      <c r="L51" s="319"/>
    </row>
    <row r="52" spans="1:12">
      <c r="A52" s="6"/>
      <c r="B52" s="322" t="s">
        <v>145</v>
      </c>
      <c r="C52" s="44" t="s">
        <v>83</v>
      </c>
      <c r="D52" s="215"/>
      <c r="E52" s="215"/>
      <c r="F52" s="215"/>
      <c r="G52" s="225">
        <v>0</v>
      </c>
      <c r="H52" s="329">
        <v>0</v>
      </c>
      <c r="I52" s="329">
        <v>0</v>
      </c>
      <c r="J52" s="319"/>
      <c r="K52" s="319"/>
      <c r="L52" s="319"/>
    </row>
    <row r="53" spans="1:12">
      <c r="A53" s="6"/>
      <c r="B53" s="322" t="s">
        <v>144</v>
      </c>
      <c r="C53" s="44" t="s">
        <v>83</v>
      </c>
      <c r="D53" s="215"/>
      <c r="E53" s="215"/>
      <c r="F53" s="215"/>
      <c r="G53" s="225">
        <v>0</v>
      </c>
      <c r="H53" s="329">
        <v>0</v>
      </c>
      <c r="I53" s="329">
        <v>0</v>
      </c>
      <c r="J53" s="319"/>
      <c r="K53" s="319"/>
      <c r="L53" s="319"/>
    </row>
    <row r="54" spans="1:12">
      <c r="A54" s="6"/>
      <c r="B54" s="322" t="s">
        <v>143</v>
      </c>
      <c r="C54" s="44" t="s">
        <v>83</v>
      </c>
      <c r="D54" s="215"/>
      <c r="E54" s="215"/>
      <c r="F54" s="215"/>
      <c r="G54" s="225">
        <v>0</v>
      </c>
      <c r="H54" s="329">
        <v>0</v>
      </c>
      <c r="I54" s="329">
        <v>0</v>
      </c>
      <c r="J54" s="319"/>
      <c r="K54" s="319"/>
      <c r="L54" s="319"/>
    </row>
    <row r="55" spans="1:12" s="16" customFormat="1">
      <c r="A55" s="6"/>
      <c r="B55" s="322" t="s">
        <v>226</v>
      </c>
      <c r="C55" s="44" t="s">
        <v>83</v>
      </c>
      <c r="D55" s="215"/>
      <c r="E55" s="215"/>
      <c r="F55" s="215"/>
      <c r="G55" s="225">
        <v>0</v>
      </c>
      <c r="H55" s="329">
        <v>0</v>
      </c>
      <c r="I55" s="329">
        <v>0</v>
      </c>
      <c r="J55" s="319"/>
      <c r="K55" s="319"/>
      <c r="L55" s="319"/>
    </row>
    <row r="56" spans="1:12" s="16" customFormat="1">
      <c r="A56" s="6"/>
      <c r="B56" s="322" t="s">
        <v>227</v>
      </c>
      <c r="C56" s="44" t="s">
        <v>83</v>
      </c>
      <c r="D56" s="215"/>
      <c r="E56" s="215"/>
      <c r="F56" s="215"/>
      <c r="G56" s="225">
        <v>0</v>
      </c>
      <c r="H56" s="329">
        <v>0</v>
      </c>
      <c r="I56" s="329">
        <v>0</v>
      </c>
      <c r="J56" s="319"/>
      <c r="K56" s="319"/>
      <c r="L56" s="319"/>
    </row>
    <row r="57" spans="1:12" s="16" customFormat="1">
      <c r="A57" s="6"/>
      <c r="B57" s="322" t="s">
        <v>228</v>
      </c>
      <c r="C57" s="44" t="s">
        <v>83</v>
      </c>
      <c r="D57" s="215"/>
      <c r="E57" s="215"/>
      <c r="F57" s="215"/>
      <c r="G57" s="225">
        <v>0</v>
      </c>
      <c r="H57" s="329">
        <v>0</v>
      </c>
      <c r="I57" s="329">
        <v>0</v>
      </c>
      <c r="J57" s="319"/>
      <c r="K57" s="319"/>
      <c r="L57" s="319"/>
    </row>
    <row r="58" spans="1:12" s="16" customFormat="1">
      <c r="A58" s="6"/>
      <c r="B58" s="322" t="s">
        <v>239</v>
      </c>
      <c r="C58" s="44" t="s">
        <v>83</v>
      </c>
      <c r="D58" s="215"/>
      <c r="E58" s="215"/>
      <c r="F58" s="215"/>
      <c r="G58" s="225">
        <v>0</v>
      </c>
      <c r="H58" s="329">
        <v>0</v>
      </c>
      <c r="I58" s="329">
        <v>0</v>
      </c>
      <c r="J58" s="319"/>
      <c r="K58" s="319"/>
      <c r="L58" s="319"/>
    </row>
    <row r="59" spans="1:12">
      <c r="A59" s="6"/>
      <c r="B59" s="322"/>
      <c r="C59" s="44"/>
      <c r="D59" s="215"/>
      <c r="E59" s="215"/>
      <c r="F59" s="215"/>
      <c r="G59" s="215"/>
      <c r="H59" s="215"/>
      <c r="I59" s="215"/>
      <c r="J59" s="319"/>
      <c r="K59" s="319"/>
      <c r="L59" s="319"/>
    </row>
    <row r="60" spans="1:12" s="2" customFormat="1">
      <c r="A60" s="9"/>
      <c r="B60" s="189" t="s">
        <v>350</v>
      </c>
      <c r="C60" s="118" t="s">
        <v>83</v>
      </c>
      <c r="D60" s="226"/>
      <c r="E60" s="228"/>
      <c r="F60" s="228"/>
      <c r="G60" s="228">
        <v>4142.0477219999993</v>
      </c>
      <c r="H60" s="228">
        <v>4222.1425674530383</v>
      </c>
      <c r="I60" s="228">
        <v>4331.9182742068178</v>
      </c>
      <c r="J60" s="89"/>
      <c r="K60" s="89"/>
      <c r="L60" s="89"/>
    </row>
    <row r="61" spans="1:12">
      <c r="A61" s="6"/>
      <c r="B61" s="177"/>
      <c r="C61" s="44"/>
      <c r="D61" s="215"/>
      <c r="E61" s="215"/>
      <c r="F61" s="215"/>
      <c r="G61" s="215"/>
      <c r="H61" s="215"/>
      <c r="I61" s="215"/>
      <c r="J61" s="319"/>
      <c r="K61" s="319"/>
      <c r="L61" s="319"/>
    </row>
    <row r="62" spans="1:12" s="8" customFormat="1">
      <c r="A62" s="16"/>
      <c r="B62" s="175" t="s">
        <v>113</v>
      </c>
      <c r="C62" s="48" t="s">
        <v>24</v>
      </c>
      <c r="D62" s="232"/>
      <c r="E62" s="230"/>
      <c r="F62" s="459">
        <v>108.6</v>
      </c>
      <c r="G62" s="459">
        <v>110.7</v>
      </c>
      <c r="H62" s="470">
        <v>113.57820000000001</v>
      </c>
      <c r="I62" s="471">
        <v>116.30407680000002</v>
      </c>
    </row>
    <row r="63" spans="1:12">
      <c r="A63" s="6"/>
      <c r="B63" s="177"/>
      <c r="C63" s="44"/>
      <c r="D63" s="215"/>
      <c r="E63" s="215"/>
      <c r="F63" s="215"/>
      <c r="G63" s="215"/>
      <c r="H63" s="567"/>
      <c r="I63" s="566"/>
    </row>
    <row r="64" spans="1:12">
      <c r="A64" s="6"/>
      <c r="B64" s="321" t="s">
        <v>351</v>
      </c>
      <c r="C64" s="44"/>
      <c r="D64" s="215"/>
      <c r="E64" s="215"/>
      <c r="F64" s="215"/>
      <c r="G64" s="215"/>
      <c r="H64" s="215"/>
      <c r="I64" s="215"/>
      <c r="J64" s="319"/>
      <c r="K64" s="319"/>
    </row>
    <row r="65" spans="1:12">
      <c r="A65" s="6"/>
      <c r="B65" s="182" t="s">
        <v>41</v>
      </c>
      <c r="C65" s="44" t="s">
        <v>83</v>
      </c>
      <c r="D65" s="215"/>
      <c r="E65" s="215"/>
      <c r="F65" s="215"/>
      <c r="G65" s="215">
        <v>8.6813569364640912</v>
      </c>
      <c r="H65" s="215">
        <v>11.898419778348078</v>
      </c>
      <c r="I65" s="215">
        <v>11.268718793155502</v>
      </c>
      <c r="J65" s="319"/>
      <c r="K65" s="319"/>
      <c r="L65" s="319"/>
    </row>
    <row r="66" spans="1:12">
      <c r="A66" s="6"/>
      <c r="B66" s="182" t="s">
        <v>42</v>
      </c>
      <c r="C66" s="44" t="s">
        <v>83</v>
      </c>
      <c r="D66" s="215"/>
      <c r="E66" s="215"/>
      <c r="F66" s="215"/>
      <c r="G66" s="215">
        <v>2.7624577237569072</v>
      </c>
      <c r="H66" s="215">
        <v>3.7861456288176831</v>
      </c>
      <c r="I66" s="215">
        <v>3.5857711524617937</v>
      </c>
      <c r="J66" s="319"/>
      <c r="K66" s="319"/>
      <c r="L66" s="319"/>
    </row>
    <row r="67" spans="1:12">
      <c r="A67" s="6"/>
      <c r="B67" s="182" t="s">
        <v>43</v>
      </c>
      <c r="C67" s="44" t="s">
        <v>83</v>
      </c>
      <c r="D67" s="215"/>
      <c r="E67" s="215"/>
      <c r="F67" s="215"/>
      <c r="G67" s="215">
        <v>37.017128508287307</v>
      </c>
      <c r="H67" s="215">
        <v>50.734618701215517</v>
      </c>
      <c r="I67" s="215">
        <v>48.049586573028115</v>
      </c>
      <c r="J67" s="319"/>
      <c r="K67" s="319"/>
      <c r="L67" s="319"/>
    </row>
    <row r="68" spans="1:12">
      <c r="A68" s="6"/>
      <c r="B68" s="182" t="s">
        <v>44</v>
      </c>
      <c r="C68" s="44" t="s">
        <v>83</v>
      </c>
      <c r="D68" s="215"/>
      <c r="E68" s="215"/>
      <c r="F68" s="215"/>
      <c r="G68" s="215">
        <v>2.7164554447513822</v>
      </c>
      <c r="H68" s="215">
        <v>3.7230962195635393</v>
      </c>
      <c r="I68" s="215">
        <v>3.5260585119435612</v>
      </c>
      <c r="J68" s="319"/>
      <c r="K68" s="319"/>
      <c r="L68" s="319"/>
    </row>
    <row r="69" spans="1:12">
      <c r="A69" s="6"/>
      <c r="B69" s="182" t="s">
        <v>119</v>
      </c>
      <c r="C69" s="44" t="s">
        <v>83</v>
      </c>
      <c r="D69" s="215"/>
      <c r="E69" s="215"/>
      <c r="F69" s="215"/>
      <c r="G69" s="215">
        <v>1.1837053563535915</v>
      </c>
      <c r="H69" s="215">
        <v>1.6223527412651948</v>
      </c>
      <c r="I69" s="215">
        <v>1.5364928423428523</v>
      </c>
      <c r="J69" s="319"/>
      <c r="K69" s="319"/>
      <c r="L69" s="319"/>
    </row>
    <row r="70" spans="1:12">
      <c r="A70" s="6"/>
      <c r="B70" s="182" t="s">
        <v>78</v>
      </c>
      <c r="C70" s="44" t="s">
        <v>83</v>
      </c>
      <c r="D70" s="215"/>
      <c r="E70" s="215"/>
      <c r="F70" s="215"/>
      <c r="G70" s="215">
        <v>0.13697683149171275</v>
      </c>
      <c r="H70" s="215">
        <v>0.1877365316187847</v>
      </c>
      <c r="I70" s="215">
        <v>0.17780093671465208</v>
      </c>
      <c r="J70" s="319"/>
      <c r="K70" s="319"/>
      <c r="L70" s="319"/>
    </row>
    <row r="71" spans="1:12">
      <c r="A71" s="6"/>
      <c r="B71" s="182" t="s">
        <v>120</v>
      </c>
      <c r="C71" s="44" t="s">
        <v>83</v>
      </c>
      <c r="D71" s="215"/>
      <c r="E71" s="215"/>
      <c r="F71" s="215"/>
      <c r="G71" s="215">
        <v>0.76435063259668534</v>
      </c>
      <c r="H71" s="215">
        <v>1.0475971384475149</v>
      </c>
      <c r="I71" s="215">
        <v>0.99215507450506157</v>
      </c>
      <c r="J71" s="319"/>
      <c r="K71" s="319"/>
      <c r="L71" s="319"/>
    </row>
    <row r="72" spans="1:12">
      <c r="A72" s="6"/>
      <c r="B72" s="182" t="s">
        <v>45</v>
      </c>
      <c r="C72" s="44" t="s">
        <v>83</v>
      </c>
      <c r="D72" s="215"/>
      <c r="E72" s="215"/>
      <c r="F72" s="215"/>
      <c r="G72" s="215">
        <v>0.57443535359116038</v>
      </c>
      <c r="H72" s="215">
        <v>0.78730468319337077</v>
      </c>
      <c r="I72" s="215">
        <v>0.74563809688282945</v>
      </c>
      <c r="J72" s="319"/>
      <c r="K72" s="319"/>
      <c r="L72" s="319"/>
    </row>
    <row r="73" spans="1:12">
      <c r="A73" s="6"/>
      <c r="B73" s="182" t="s">
        <v>77</v>
      </c>
      <c r="C73" s="44" t="s">
        <v>83</v>
      </c>
      <c r="D73" s="215"/>
      <c r="E73" s="215"/>
      <c r="F73" s="215"/>
      <c r="G73" s="215">
        <v>5.464037569060775E-2</v>
      </c>
      <c r="H73" s="215">
        <v>7.4888537767955857E-2</v>
      </c>
      <c r="I73" s="215">
        <v>7.0925205923005594E-2</v>
      </c>
      <c r="J73" s="319"/>
      <c r="K73" s="319"/>
      <c r="L73" s="319"/>
    </row>
    <row r="74" spans="1:12">
      <c r="A74" s="6"/>
      <c r="B74" s="182" t="s">
        <v>79</v>
      </c>
      <c r="C74" s="44" t="s">
        <v>83</v>
      </c>
      <c r="D74" s="215"/>
      <c r="E74" s="215"/>
      <c r="F74" s="215"/>
      <c r="G74" s="215">
        <v>12.300579524861883</v>
      </c>
      <c r="H74" s="215">
        <v>16.858822851646423</v>
      </c>
      <c r="I74" s="215">
        <v>15.966602073036213</v>
      </c>
      <c r="J74" s="319"/>
      <c r="K74" s="319"/>
      <c r="L74" s="319"/>
    </row>
    <row r="75" spans="1:12">
      <c r="A75" s="6"/>
      <c r="B75" s="182" t="s">
        <v>46</v>
      </c>
      <c r="C75" s="44" t="s">
        <v>83</v>
      </c>
      <c r="D75" s="215"/>
      <c r="E75" s="215"/>
      <c r="F75" s="215"/>
      <c r="G75" s="215">
        <v>0.80791557734806652</v>
      </c>
      <c r="H75" s="215">
        <v>1.1073060070110508</v>
      </c>
      <c r="I75" s="215">
        <v>1.04870396602462</v>
      </c>
      <c r="J75" s="319"/>
      <c r="K75" s="319"/>
      <c r="L75" s="319"/>
    </row>
    <row r="76" spans="1:12">
      <c r="A76" s="6"/>
      <c r="B76" s="182" t="s">
        <v>47</v>
      </c>
      <c r="C76" s="44" t="s">
        <v>83</v>
      </c>
      <c r="D76" s="215"/>
      <c r="E76" s="215"/>
      <c r="F76" s="215"/>
      <c r="G76" s="215">
        <v>0.78043529834254166</v>
      </c>
      <c r="H76" s="215">
        <v>1.0696423217569069</v>
      </c>
      <c r="I76" s="215">
        <v>1.0130335588823876</v>
      </c>
      <c r="J76" s="319"/>
      <c r="K76" s="319"/>
      <c r="L76" s="319"/>
    </row>
    <row r="77" spans="1:12">
      <c r="A77" s="6"/>
      <c r="B77" s="182" t="s">
        <v>142</v>
      </c>
      <c r="C77" s="44" t="s">
        <v>83</v>
      </c>
      <c r="D77" s="215"/>
      <c r="E77" s="215"/>
      <c r="F77" s="215"/>
      <c r="G77" s="215">
        <v>12.314407889502768</v>
      </c>
      <c r="H77" s="215">
        <v>16.877775613127088</v>
      </c>
      <c r="I77" s="215">
        <v>15.984551796063135</v>
      </c>
      <c r="J77" s="319"/>
      <c r="K77" s="319"/>
      <c r="L77" s="319"/>
    </row>
    <row r="78" spans="1:12">
      <c r="A78" s="6"/>
      <c r="B78" s="182" t="s">
        <v>145</v>
      </c>
      <c r="C78" s="44" t="s">
        <v>83</v>
      </c>
      <c r="D78" s="215"/>
      <c r="E78" s="215"/>
      <c r="F78" s="215"/>
      <c r="G78" s="215">
        <v>0</v>
      </c>
      <c r="H78" s="215">
        <v>0</v>
      </c>
      <c r="I78" s="215">
        <v>0</v>
      </c>
      <c r="J78" s="319"/>
      <c r="K78" s="319"/>
      <c r="L78" s="319"/>
    </row>
    <row r="79" spans="1:12">
      <c r="A79" s="6"/>
      <c r="B79" s="182" t="s">
        <v>144</v>
      </c>
      <c r="C79" s="44" t="s">
        <v>83</v>
      </c>
      <c r="D79" s="215"/>
      <c r="E79" s="215"/>
      <c r="F79" s="215"/>
      <c r="G79" s="215">
        <v>0</v>
      </c>
      <c r="H79" s="215">
        <v>0</v>
      </c>
      <c r="I79" s="215">
        <v>0</v>
      </c>
      <c r="J79" s="319"/>
      <c r="K79" s="319"/>
      <c r="L79" s="319"/>
    </row>
    <row r="80" spans="1:12">
      <c r="A80" s="6"/>
      <c r="B80" s="182" t="s">
        <v>143</v>
      </c>
      <c r="C80" s="44" t="s">
        <v>83</v>
      </c>
      <c r="D80" s="215"/>
      <c r="E80" s="215"/>
      <c r="F80" s="215"/>
      <c r="G80" s="215">
        <v>0</v>
      </c>
      <c r="H80" s="215">
        <v>0</v>
      </c>
      <c r="I80" s="215">
        <v>0</v>
      </c>
      <c r="J80" s="319"/>
      <c r="K80" s="319"/>
      <c r="L80" s="319"/>
    </row>
    <row r="81" spans="1:12" s="16" customFormat="1">
      <c r="A81" s="6"/>
      <c r="B81" s="182" t="s">
        <v>226</v>
      </c>
      <c r="C81" s="44" t="s">
        <v>83</v>
      </c>
      <c r="D81" s="215"/>
      <c r="E81" s="215"/>
      <c r="F81" s="215"/>
      <c r="G81" s="215">
        <v>0</v>
      </c>
      <c r="H81" s="215">
        <v>0</v>
      </c>
      <c r="I81" s="215">
        <v>0</v>
      </c>
      <c r="J81" s="319"/>
      <c r="K81" s="319"/>
      <c r="L81" s="319"/>
    </row>
    <row r="82" spans="1:12" s="16" customFormat="1">
      <c r="A82" s="6"/>
      <c r="B82" s="182" t="s">
        <v>227</v>
      </c>
      <c r="C82" s="44" t="s">
        <v>83</v>
      </c>
      <c r="D82" s="215"/>
      <c r="E82" s="215"/>
      <c r="F82" s="215"/>
      <c r="G82" s="215">
        <v>0</v>
      </c>
      <c r="H82" s="215">
        <v>0</v>
      </c>
      <c r="I82" s="215">
        <v>0</v>
      </c>
      <c r="J82" s="319"/>
      <c r="K82" s="319"/>
      <c r="L82" s="319"/>
    </row>
    <row r="83" spans="1:12" s="16" customFormat="1">
      <c r="A83" s="6"/>
      <c r="B83" s="182" t="s">
        <v>228</v>
      </c>
      <c r="C83" s="44" t="s">
        <v>83</v>
      </c>
      <c r="D83" s="215"/>
      <c r="E83" s="215"/>
      <c r="F83" s="215"/>
      <c r="G83" s="215">
        <v>0</v>
      </c>
      <c r="H83" s="215">
        <v>0</v>
      </c>
      <c r="I83" s="215">
        <v>0</v>
      </c>
      <c r="J83" s="319"/>
      <c r="K83" s="319"/>
      <c r="L83" s="319"/>
    </row>
    <row r="84" spans="1:12" s="16" customFormat="1">
      <c r="A84" s="6"/>
      <c r="B84" s="182" t="s">
        <v>239</v>
      </c>
      <c r="C84" s="44" t="s">
        <v>83</v>
      </c>
      <c r="D84" s="215"/>
      <c r="E84" s="215"/>
      <c r="F84" s="215"/>
      <c r="G84" s="215">
        <v>0</v>
      </c>
      <c r="H84" s="215">
        <v>0</v>
      </c>
      <c r="I84" s="215">
        <v>0</v>
      </c>
      <c r="J84" s="319"/>
      <c r="K84" s="319"/>
      <c r="L84" s="319"/>
    </row>
    <row r="85" spans="1:12">
      <c r="A85" s="6"/>
      <c r="B85" s="182"/>
      <c r="C85" s="44"/>
      <c r="D85" s="215"/>
      <c r="E85" s="215"/>
      <c r="F85" s="215"/>
      <c r="G85" s="215"/>
      <c r="H85" s="215"/>
      <c r="I85" s="215"/>
      <c r="J85" s="319"/>
      <c r="K85" s="319"/>
      <c r="L85" s="319"/>
    </row>
    <row r="86" spans="1:12" s="2" customFormat="1">
      <c r="A86" s="9"/>
      <c r="B86" s="189" t="s">
        <v>352</v>
      </c>
      <c r="C86" s="118" t="s">
        <v>83</v>
      </c>
      <c r="D86" s="226"/>
      <c r="E86" s="227"/>
      <c r="F86" s="228"/>
      <c r="G86" s="228">
        <v>80.094845453038715</v>
      </c>
      <c r="H86" s="228">
        <v>109.77570675377909</v>
      </c>
      <c r="I86" s="228">
        <v>103.96603858096371</v>
      </c>
      <c r="J86" s="89"/>
      <c r="K86" s="89"/>
      <c r="L86" s="89"/>
    </row>
    <row r="87" spans="1:12">
      <c r="A87" s="6"/>
      <c r="B87" s="169"/>
      <c r="C87" s="56"/>
      <c r="D87" s="233"/>
      <c r="E87" s="234"/>
      <c r="F87" s="234"/>
      <c r="G87" s="234"/>
      <c r="H87" s="234"/>
      <c r="I87" s="234"/>
      <c r="J87" s="319"/>
      <c r="K87" s="319"/>
      <c r="L87" s="319"/>
    </row>
    <row r="88" spans="1:12">
      <c r="A88" s="6"/>
      <c r="B88" s="321" t="s">
        <v>168</v>
      </c>
      <c r="C88" s="56"/>
      <c r="D88" s="233"/>
      <c r="E88" s="230"/>
      <c r="F88" s="234"/>
      <c r="G88" s="235"/>
      <c r="H88" s="234"/>
      <c r="I88" s="234"/>
      <c r="J88" s="319"/>
      <c r="K88" s="319"/>
      <c r="L88" s="319"/>
    </row>
    <row r="89" spans="1:12">
      <c r="A89" s="6"/>
      <c r="B89" s="182" t="s">
        <v>41</v>
      </c>
      <c r="C89" s="56" t="s">
        <v>20</v>
      </c>
      <c r="D89" s="233"/>
      <c r="E89" s="230"/>
      <c r="F89" s="234"/>
      <c r="G89" s="225">
        <v>50</v>
      </c>
      <c r="H89" s="472">
        <v>49</v>
      </c>
      <c r="I89" s="472">
        <v>48</v>
      </c>
      <c r="J89" s="319"/>
      <c r="K89" s="319"/>
      <c r="L89" s="319"/>
    </row>
    <row r="90" spans="1:12">
      <c r="A90" s="6"/>
      <c r="B90" s="182" t="s">
        <v>42</v>
      </c>
      <c r="C90" s="56" t="s">
        <v>20</v>
      </c>
      <c r="D90" s="233"/>
      <c r="E90" s="215"/>
      <c r="F90" s="234"/>
      <c r="G90" s="225">
        <v>1.5</v>
      </c>
      <c r="H90" s="472">
        <v>0.5</v>
      </c>
      <c r="I90" s="472">
        <v>0</v>
      </c>
      <c r="J90" s="319"/>
      <c r="K90" s="319"/>
      <c r="L90" s="319"/>
    </row>
    <row r="91" spans="1:12">
      <c r="A91" s="6"/>
      <c r="B91" s="182" t="s">
        <v>43</v>
      </c>
      <c r="C91" s="56" t="s">
        <v>20</v>
      </c>
      <c r="D91" s="233"/>
      <c r="E91" s="215"/>
      <c r="F91" s="234"/>
      <c r="G91" s="225">
        <v>50</v>
      </c>
      <c r="H91" s="472">
        <v>49</v>
      </c>
      <c r="I91" s="472">
        <v>48</v>
      </c>
      <c r="J91" s="319"/>
      <c r="K91" s="319"/>
      <c r="L91" s="319"/>
    </row>
    <row r="92" spans="1:12">
      <c r="A92" s="6"/>
      <c r="B92" s="182" t="s">
        <v>44</v>
      </c>
      <c r="C92" s="56" t="s">
        <v>20</v>
      </c>
      <c r="D92" s="233"/>
      <c r="E92" s="230"/>
      <c r="F92" s="234"/>
      <c r="G92" s="225">
        <v>1.5</v>
      </c>
      <c r="H92" s="472">
        <v>0.5</v>
      </c>
      <c r="I92" s="472">
        <v>0</v>
      </c>
      <c r="J92" s="319"/>
      <c r="K92" s="319"/>
      <c r="L92" s="319"/>
    </row>
    <row r="93" spans="1:12">
      <c r="A93" s="6"/>
      <c r="B93" s="182" t="s">
        <v>119</v>
      </c>
      <c r="C93" s="56" t="s">
        <v>20</v>
      </c>
      <c r="D93" s="233"/>
      <c r="E93" s="215"/>
      <c r="F93" s="234"/>
      <c r="G93" s="225">
        <v>23</v>
      </c>
      <c r="H93" s="472">
        <v>22</v>
      </c>
      <c r="I93" s="472">
        <v>21</v>
      </c>
      <c r="J93" s="319"/>
      <c r="K93" s="319"/>
      <c r="L93" s="319"/>
    </row>
    <row r="94" spans="1:12">
      <c r="A94" s="6"/>
      <c r="B94" s="182" t="s">
        <v>78</v>
      </c>
      <c r="C94" s="56" t="s">
        <v>20</v>
      </c>
      <c r="D94" s="233"/>
      <c r="E94" s="215"/>
      <c r="F94" s="234"/>
      <c r="G94" s="225">
        <v>14</v>
      </c>
      <c r="H94" s="472">
        <v>13</v>
      </c>
      <c r="I94" s="472">
        <v>12</v>
      </c>
      <c r="J94" s="319"/>
      <c r="K94" s="319"/>
      <c r="L94" s="319"/>
    </row>
    <row r="95" spans="1:12">
      <c r="A95" s="6"/>
      <c r="B95" s="182" t="s">
        <v>120</v>
      </c>
      <c r="C95" s="56" t="s">
        <v>20</v>
      </c>
      <c r="D95" s="233"/>
      <c r="E95" s="215"/>
      <c r="F95" s="234"/>
      <c r="G95" s="225">
        <v>8</v>
      </c>
      <c r="H95" s="472">
        <v>7</v>
      </c>
      <c r="I95" s="472">
        <v>6</v>
      </c>
      <c r="J95" s="319"/>
      <c r="K95" s="319"/>
      <c r="L95" s="319"/>
    </row>
    <row r="96" spans="1:12">
      <c r="A96" s="6"/>
      <c r="B96" s="182" t="s">
        <v>45</v>
      </c>
      <c r="C96" s="56" t="s">
        <v>20</v>
      </c>
      <c r="D96" s="233"/>
      <c r="E96" s="215"/>
      <c r="F96" s="234"/>
      <c r="G96" s="225">
        <v>18</v>
      </c>
      <c r="H96" s="472">
        <v>17</v>
      </c>
      <c r="I96" s="472">
        <v>16</v>
      </c>
      <c r="J96" s="319"/>
      <c r="K96" s="319"/>
      <c r="L96" s="319"/>
    </row>
    <row r="97" spans="1:12">
      <c r="A97" s="6"/>
      <c r="B97" s="182" t="s">
        <v>77</v>
      </c>
      <c r="C97" s="56" t="s">
        <v>20</v>
      </c>
      <c r="D97" s="233"/>
      <c r="E97" s="215"/>
      <c r="F97" s="234"/>
      <c r="G97" s="225">
        <v>26</v>
      </c>
      <c r="H97" s="472">
        <v>25</v>
      </c>
      <c r="I97" s="472">
        <v>24</v>
      </c>
      <c r="J97" s="319"/>
      <c r="K97" s="319"/>
      <c r="L97" s="319"/>
    </row>
    <row r="98" spans="1:12">
      <c r="A98" s="6"/>
      <c r="B98" s="182" t="s">
        <v>79</v>
      </c>
      <c r="C98" s="56" t="s">
        <v>20</v>
      </c>
      <c r="D98" s="233"/>
      <c r="E98" s="215"/>
      <c r="F98" s="234"/>
      <c r="G98" s="225">
        <v>23</v>
      </c>
      <c r="H98" s="472">
        <v>22</v>
      </c>
      <c r="I98" s="472">
        <v>21</v>
      </c>
      <c r="J98" s="319"/>
      <c r="K98" s="319"/>
      <c r="L98" s="319"/>
    </row>
    <row r="99" spans="1:12">
      <c r="A99" s="6"/>
      <c r="B99" s="182" t="s">
        <v>46</v>
      </c>
      <c r="C99" s="56" t="s">
        <v>20</v>
      </c>
      <c r="D99" s="233"/>
      <c r="E99" s="215"/>
      <c r="F99" s="234"/>
      <c r="G99" s="225">
        <v>18</v>
      </c>
      <c r="H99" s="472">
        <v>17</v>
      </c>
      <c r="I99" s="472">
        <v>16</v>
      </c>
      <c r="J99" s="319"/>
      <c r="K99" s="319"/>
      <c r="L99" s="319"/>
    </row>
    <row r="100" spans="1:12">
      <c r="A100" s="6"/>
      <c r="B100" s="182" t="s">
        <v>47</v>
      </c>
      <c r="C100" s="56" t="s">
        <v>20</v>
      </c>
      <c r="D100" s="233"/>
      <c r="E100" s="215"/>
      <c r="F100" s="234"/>
      <c r="G100" s="225">
        <v>50</v>
      </c>
      <c r="H100" s="472">
        <v>49</v>
      </c>
      <c r="I100" s="472">
        <v>48</v>
      </c>
      <c r="J100" s="319"/>
      <c r="K100" s="319"/>
      <c r="L100" s="319"/>
    </row>
    <row r="101" spans="1:12">
      <c r="A101" s="6"/>
      <c r="B101" s="182" t="s">
        <v>142</v>
      </c>
      <c r="C101" s="56" t="s">
        <v>20</v>
      </c>
      <c r="D101" s="233"/>
      <c r="E101" s="215"/>
      <c r="F101" s="234"/>
      <c r="G101" s="225">
        <v>50</v>
      </c>
      <c r="H101" s="472">
        <v>49</v>
      </c>
      <c r="I101" s="472">
        <v>48</v>
      </c>
      <c r="J101" s="319"/>
      <c r="K101" s="319"/>
      <c r="L101" s="319"/>
    </row>
    <row r="102" spans="1:12">
      <c r="A102" s="6"/>
      <c r="B102" s="182" t="s">
        <v>145</v>
      </c>
      <c r="C102" s="56" t="s">
        <v>20</v>
      </c>
      <c r="D102" s="233"/>
      <c r="E102" s="215"/>
      <c r="F102" s="234"/>
      <c r="G102" s="225">
        <v>0</v>
      </c>
      <c r="H102" s="472">
        <v>0</v>
      </c>
      <c r="I102" s="472">
        <v>0</v>
      </c>
      <c r="J102" s="319"/>
      <c r="K102" s="319"/>
      <c r="L102" s="319"/>
    </row>
    <row r="103" spans="1:12">
      <c r="A103" s="6"/>
      <c r="B103" s="182" t="s">
        <v>144</v>
      </c>
      <c r="C103" s="56" t="s">
        <v>20</v>
      </c>
      <c r="D103" s="233"/>
      <c r="E103" s="215"/>
      <c r="F103" s="234"/>
      <c r="G103" s="225">
        <v>0</v>
      </c>
      <c r="H103" s="472">
        <v>0</v>
      </c>
      <c r="I103" s="472">
        <v>0</v>
      </c>
      <c r="J103" s="319"/>
      <c r="K103" s="319"/>
      <c r="L103" s="319"/>
    </row>
    <row r="104" spans="1:12">
      <c r="A104" s="6"/>
      <c r="B104" s="182" t="s">
        <v>143</v>
      </c>
      <c r="C104" s="56" t="s">
        <v>20</v>
      </c>
      <c r="D104" s="233"/>
      <c r="E104" s="215"/>
      <c r="F104" s="234"/>
      <c r="G104" s="225">
        <v>0</v>
      </c>
      <c r="H104" s="472">
        <v>0</v>
      </c>
      <c r="I104" s="472">
        <v>0</v>
      </c>
      <c r="J104" s="319"/>
      <c r="K104" s="319"/>
      <c r="L104" s="319"/>
    </row>
    <row r="105" spans="1:12" s="16" customFormat="1">
      <c r="A105" s="6"/>
      <c r="B105" s="182" t="s">
        <v>226</v>
      </c>
      <c r="C105" s="56" t="s">
        <v>20</v>
      </c>
      <c r="D105" s="233"/>
      <c r="E105" s="215"/>
      <c r="F105" s="234"/>
      <c r="G105" s="225">
        <v>0</v>
      </c>
      <c r="H105" s="472">
        <v>0</v>
      </c>
      <c r="I105" s="472">
        <v>0</v>
      </c>
      <c r="J105" s="319"/>
      <c r="K105" s="319"/>
      <c r="L105" s="319"/>
    </row>
    <row r="106" spans="1:12" s="16" customFormat="1">
      <c r="A106" s="6"/>
      <c r="B106" s="182" t="s">
        <v>227</v>
      </c>
      <c r="C106" s="56" t="s">
        <v>20</v>
      </c>
      <c r="D106" s="233"/>
      <c r="E106" s="215"/>
      <c r="F106" s="234"/>
      <c r="G106" s="225">
        <v>0</v>
      </c>
      <c r="H106" s="472">
        <v>0</v>
      </c>
      <c r="I106" s="472">
        <v>0</v>
      </c>
      <c r="J106" s="319"/>
      <c r="K106" s="319"/>
      <c r="L106" s="319"/>
    </row>
    <row r="107" spans="1:12" s="16" customFormat="1">
      <c r="A107" s="6"/>
      <c r="B107" s="182" t="s">
        <v>228</v>
      </c>
      <c r="C107" s="56" t="s">
        <v>20</v>
      </c>
      <c r="D107" s="233"/>
      <c r="E107" s="215"/>
      <c r="F107" s="234"/>
      <c r="G107" s="225">
        <v>0</v>
      </c>
      <c r="H107" s="472">
        <v>0</v>
      </c>
      <c r="I107" s="472">
        <v>0</v>
      </c>
      <c r="J107" s="319"/>
      <c r="K107" s="319"/>
      <c r="L107" s="319"/>
    </row>
    <row r="108" spans="1:12" s="16" customFormat="1">
      <c r="A108" s="6"/>
      <c r="B108" s="182" t="s">
        <v>239</v>
      </c>
      <c r="C108" s="56" t="s">
        <v>20</v>
      </c>
      <c r="D108" s="233"/>
      <c r="E108" s="215"/>
      <c r="F108" s="234"/>
      <c r="G108" s="225">
        <v>0</v>
      </c>
      <c r="H108" s="472">
        <v>0</v>
      </c>
      <c r="I108" s="472">
        <v>0</v>
      </c>
      <c r="J108" s="319"/>
      <c r="K108" s="319"/>
      <c r="L108" s="319"/>
    </row>
    <row r="109" spans="1:12">
      <c r="A109" s="6"/>
      <c r="B109" s="177"/>
      <c r="C109" s="44"/>
      <c r="D109" s="215"/>
      <c r="E109" s="234"/>
      <c r="F109" s="215"/>
      <c r="G109" s="215"/>
      <c r="H109" s="236"/>
      <c r="I109" s="236"/>
      <c r="J109" s="319"/>
      <c r="K109" s="319"/>
      <c r="L109" s="319"/>
    </row>
    <row r="110" spans="1:12">
      <c r="A110" s="6"/>
      <c r="B110" s="321" t="s">
        <v>353</v>
      </c>
      <c r="C110" s="44"/>
      <c r="D110" s="215"/>
      <c r="E110" s="224"/>
      <c r="F110" s="215"/>
      <c r="G110" s="215"/>
      <c r="H110" s="236"/>
      <c r="I110" s="236"/>
      <c r="J110" s="319"/>
      <c r="K110" s="319"/>
      <c r="L110" s="319"/>
    </row>
    <row r="111" spans="1:12">
      <c r="A111" s="6"/>
      <c r="B111" s="182" t="s">
        <v>41</v>
      </c>
      <c r="C111" s="44" t="s">
        <v>83</v>
      </c>
      <c r="D111" s="215"/>
      <c r="E111" s="234"/>
      <c r="F111" s="215"/>
      <c r="G111" s="215">
        <v>-9.1526305987292815</v>
      </c>
      <c r="H111" s="215">
        <v>-9.3954554921649578</v>
      </c>
      <c r="I111" s="215">
        <v>-9.6302204670223635</v>
      </c>
      <c r="J111" s="319"/>
      <c r="K111" s="319"/>
      <c r="L111" s="319"/>
    </row>
    <row r="112" spans="1:12">
      <c r="A112" s="6"/>
      <c r="B112" s="182" t="s">
        <v>42</v>
      </c>
      <c r="C112" s="44" t="s">
        <v>83</v>
      </c>
      <c r="D112" s="215"/>
      <c r="E112" s="234"/>
      <c r="F112" s="215"/>
      <c r="G112" s="215">
        <v>-97.080657149171273</v>
      </c>
      <c r="H112" s="215">
        <v>-52.326474203403322</v>
      </c>
      <c r="I112" s="215">
        <v>-3.5857711524618026</v>
      </c>
      <c r="J112" s="319"/>
      <c r="K112" s="319"/>
      <c r="L112" s="319"/>
    </row>
    <row r="113" spans="1:12">
      <c r="A113" s="6"/>
      <c r="B113" s="182" t="s">
        <v>43</v>
      </c>
      <c r="C113" s="44" t="s">
        <v>83</v>
      </c>
      <c r="D113" s="215"/>
      <c r="E113" s="234"/>
      <c r="F113" s="215"/>
      <c r="G113" s="215">
        <v>-39.026629770165748</v>
      </c>
      <c r="H113" s="215">
        <v>-40.062030151823208</v>
      </c>
      <c r="I113" s="215">
        <v>-41.063063205427959</v>
      </c>
      <c r="J113" s="319"/>
      <c r="K113" s="319"/>
      <c r="L113" s="319"/>
    </row>
    <row r="114" spans="1:12">
      <c r="A114" s="6"/>
      <c r="B114" s="182" t="s">
        <v>44</v>
      </c>
      <c r="C114" s="44" t="s">
        <v>83</v>
      </c>
      <c r="D114" s="215"/>
      <c r="E114" s="234"/>
      <c r="F114" s="215"/>
      <c r="G114" s="215">
        <v>-95.464005629834261</v>
      </c>
      <c r="H114" s="215">
        <v>-51.455099034480654</v>
      </c>
      <c r="I114" s="215">
        <v>-3.5260585119435746</v>
      </c>
      <c r="J114" s="319"/>
      <c r="K114" s="319"/>
      <c r="L114" s="319"/>
    </row>
    <row r="115" spans="1:12">
      <c r="A115" s="6"/>
      <c r="B115" s="182" t="s">
        <v>119</v>
      </c>
      <c r="C115" s="44" t="s">
        <v>83</v>
      </c>
      <c r="D115" s="215"/>
      <c r="E115" s="234"/>
      <c r="F115" s="215"/>
      <c r="G115" s="215">
        <v>-2.7129644502762433</v>
      </c>
      <c r="H115" s="215">
        <v>-2.7867077566973886</v>
      </c>
      <c r="I115" s="215">
        <v>-2.8598740825232389</v>
      </c>
      <c r="J115" s="319"/>
      <c r="K115" s="319"/>
      <c r="L115" s="319"/>
    </row>
    <row r="116" spans="1:12">
      <c r="A116" s="6"/>
      <c r="B116" s="182" t="s">
        <v>78</v>
      </c>
      <c r="C116" s="44" t="s">
        <v>83</v>
      </c>
      <c r="D116" s="215"/>
      <c r="E116" s="234"/>
      <c r="F116" s="215"/>
      <c r="G116" s="215">
        <v>-0.51575970224940804</v>
      </c>
      <c r="H116" s="215">
        <v>-0.53020097391239152</v>
      </c>
      <c r="I116" s="215">
        <v>-0.54501771863861248</v>
      </c>
      <c r="J116" s="319"/>
      <c r="K116" s="319"/>
      <c r="L116" s="319"/>
    </row>
    <row r="117" spans="1:12">
      <c r="A117" s="6"/>
      <c r="B117" s="182" t="s">
        <v>120</v>
      </c>
      <c r="C117" s="44" t="s">
        <v>83</v>
      </c>
      <c r="D117" s="215"/>
      <c r="E117" s="234"/>
      <c r="F117" s="215"/>
      <c r="G117" s="215">
        <v>-5.0365247040745862</v>
      </c>
      <c r="H117" s="215">
        <v>-5.186181438138517</v>
      </c>
      <c r="I117" s="215">
        <v>-5.3515406172226934</v>
      </c>
      <c r="J117" s="319"/>
      <c r="K117" s="319"/>
      <c r="L117" s="319"/>
    </row>
    <row r="118" spans="1:12">
      <c r="A118" s="6"/>
      <c r="B118" s="182" t="s">
        <v>45</v>
      </c>
      <c r="C118" s="44" t="s">
        <v>83</v>
      </c>
      <c r="D118" s="215"/>
      <c r="E118" s="234"/>
      <c r="F118" s="215"/>
      <c r="G118" s="215">
        <v>-1.6822749640883976</v>
      </c>
      <c r="H118" s="215">
        <v>-1.728587004276243</v>
      </c>
      <c r="I118" s="215">
        <v>-1.7751893853314198</v>
      </c>
      <c r="J118" s="319"/>
      <c r="K118" s="319"/>
      <c r="L118" s="319"/>
    </row>
    <row r="119" spans="1:12">
      <c r="A119" s="6"/>
      <c r="B119" s="182" t="s">
        <v>77</v>
      </c>
      <c r="C119" s="44" t="s">
        <v>83</v>
      </c>
      <c r="D119" s="215"/>
      <c r="E119" s="234"/>
      <c r="F119" s="215"/>
      <c r="G119" s="215">
        <v>-0.11078186060348491</v>
      </c>
      <c r="H119" s="215">
        <v>-0.11377740211420315</v>
      </c>
      <c r="I119" s="215">
        <v>-0.11673261902766173</v>
      </c>
      <c r="J119" s="319"/>
      <c r="K119" s="319"/>
      <c r="L119" s="319"/>
    </row>
    <row r="120" spans="1:12">
      <c r="A120" s="6"/>
      <c r="B120" s="182" t="s">
        <v>79</v>
      </c>
      <c r="C120" s="44" t="s">
        <v>83</v>
      </c>
      <c r="D120" s="215"/>
      <c r="E120" s="234"/>
      <c r="F120" s="215"/>
      <c r="G120" s="215">
        <v>-28.192011457602689</v>
      </c>
      <c r="H120" s="215">
        <v>-28.958321587222983</v>
      </c>
      <c r="I120" s="215">
        <v>-29.718635971653281</v>
      </c>
      <c r="J120" s="319"/>
      <c r="K120" s="319"/>
      <c r="L120" s="319"/>
    </row>
    <row r="121" spans="1:12">
      <c r="A121" s="6"/>
      <c r="B121" s="182" t="s">
        <v>46</v>
      </c>
      <c r="C121" s="44" t="s">
        <v>83</v>
      </c>
      <c r="D121" s="215"/>
      <c r="E121" s="234"/>
      <c r="F121" s="215"/>
      <c r="G121" s="215">
        <v>-2.3660384765193374</v>
      </c>
      <c r="H121" s="215">
        <v>-2.4311741239905755</v>
      </c>
      <c r="I121" s="215">
        <v>-2.4967181218671142</v>
      </c>
      <c r="J121" s="319"/>
      <c r="K121" s="319"/>
      <c r="L121" s="319"/>
    </row>
    <row r="122" spans="1:12">
      <c r="A122" s="6"/>
      <c r="B122" s="182" t="s">
        <v>47</v>
      </c>
      <c r="C122" s="44" t="s">
        <v>83</v>
      </c>
      <c r="D122" s="215"/>
      <c r="E122" s="234"/>
      <c r="F122" s="215"/>
      <c r="G122" s="215">
        <v>-0.82280178596685072</v>
      </c>
      <c r="H122" s="215">
        <v>-0.84463122110474687</v>
      </c>
      <c r="I122" s="215">
        <v>-0.86573608691479664</v>
      </c>
      <c r="J122" s="319"/>
      <c r="K122" s="319"/>
      <c r="L122" s="319"/>
    </row>
    <row r="123" spans="1:12">
      <c r="A123" s="6"/>
      <c r="B123" s="182" t="s">
        <v>142</v>
      </c>
      <c r="C123" s="44" t="s">
        <v>83</v>
      </c>
      <c r="D123" s="215"/>
      <c r="E123" s="234"/>
      <c r="F123" s="215"/>
      <c r="G123" s="215">
        <v>-12.982904317790055</v>
      </c>
      <c r="H123" s="215">
        <v>-13.327348718057957</v>
      </c>
      <c r="I123" s="215">
        <v>-13.660360213809271</v>
      </c>
      <c r="J123" s="319"/>
      <c r="K123" s="319"/>
      <c r="L123" s="319"/>
    </row>
    <row r="124" spans="1:12">
      <c r="A124" s="6"/>
      <c r="B124" s="182" t="s">
        <v>145</v>
      </c>
      <c r="C124" s="44" t="s">
        <v>83</v>
      </c>
      <c r="D124" s="215"/>
      <c r="E124" s="234"/>
      <c r="F124" s="215"/>
      <c r="G124" s="215">
        <v>0</v>
      </c>
      <c r="H124" s="215">
        <v>0</v>
      </c>
      <c r="I124" s="215">
        <v>0</v>
      </c>
      <c r="J124" s="319"/>
      <c r="K124" s="319"/>
      <c r="L124" s="319"/>
    </row>
    <row r="125" spans="1:12">
      <c r="A125" s="6"/>
      <c r="B125" s="182" t="s">
        <v>144</v>
      </c>
      <c r="C125" s="44" t="s">
        <v>83</v>
      </c>
      <c r="D125" s="215"/>
      <c r="E125" s="234"/>
      <c r="F125" s="215"/>
      <c r="G125" s="215">
        <v>0</v>
      </c>
      <c r="H125" s="215">
        <v>0</v>
      </c>
      <c r="I125" s="215">
        <v>0</v>
      </c>
      <c r="J125" s="319"/>
      <c r="K125" s="319"/>
      <c r="L125" s="319"/>
    </row>
    <row r="126" spans="1:12">
      <c r="A126" s="6"/>
      <c r="B126" s="182" t="s">
        <v>143</v>
      </c>
      <c r="C126" s="44" t="s">
        <v>83</v>
      </c>
      <c r="D126" s="215"/>
      <c r="E126" s="234"/>
      <c r="F126" s="215"/>
      <c r="G126" s="215">
        <v>0</v>
      </c>
      <c r="H126" s="215">
        <v>0</v>
      </c>
      <c r="I126" s="215">
        <v>0</v>
      </c>
      <c r="J126" s="319"/>
      <c r="K126" s="319"/>
      <c r="L126" s="319"/>
    </row>
    <row r="127" spans="1:12" s="16" customFormat="1">
      <c r="A127" s="6"/>
      <c r="B127" s="182" t="s">
        <v>226</v>
      </c>
      <c r="C127" s="44" t="s">
        <v>83</v>
      </c>
      <c r="D127" s="215"/>
      <c r="E127" s="234"/>
      <c r="F127" s="215"/>
      <c r="G127" s="215">
        <v>0</v>
      </c>
      <c r="H127" s="215">
        <v>0</v>
      </c>
      <c r="I127" s="215">
        <v>0</v>
      </c>
      <c r="J127" s="319"/>
      <c r="K127" s="319"/>
      <c r="L127" s="319"/>
    </row>
    <row r="128" spans="1:12" s="16" customFormat="1">
      <c r="A128" s="6"/>
      <c r="B128" s="182" t="s">
        <v>227</v>
      </c>
      <c r="C128" s="44" t="s">
        <v>83</v>
      </c>
      <c r="D128" s="215"/>
      <c r="E128" s="234"/>
      <c r="F128" s="215"/>
      <c r="G128" s="215">
        <v>0</v>
      </c>
      <c r="H128" s="215">
        <v>0</v>
      </c>
      <c r="I128" s="215">
        <v>0</v>
      </c>
      <c r="J128" s="319"/>
      <c r="K128" s="319"/>
      <c r="L128" s="319"/>
    </row>
    <row r="129" spans="1:12" s="16" customFormat="1">
      <c r="A129" s="6"/>
      <c r="B129" s="182" t="s">
        <v>228</v>
      </c>
      <c r="C129" s="44" t="s">
        <v>83</v>
      </c>
      <c r="D129" s="215"/>
      <c r="E129" s="234"/>
      <c r="F129" s="215"/>
      <c r="G129" s="215">
        <v>0</v>
      </c>
      <c r="H129" s="215">
        <v>0</v>
      </c>
      <c r="I129" s="215">
        <v>0</v>
      </c>
      <c r="J129" s="319"/>
      <c r="K129" s="319"/>
      <c r="L129" s="319"/>
    </row>
    <row r="130" spans="1:12" s="16" customFormat="1">
      <c r="A130" s="6"/>
      <c r="B130" s="182" t="s">
        <v>239</v>
      </c>
      <c r="C130" s="44" t="s">
        <v>83</v>
      </c>
      <c r="D130" s="215"/>
      <c r="E130" s="234"/>
      <c r="F130" s="215"/>
      <c r="G130" s="215">
        <v>0</v>
      </c>
      <c r="H130" s="215">
        <v>0</v>
      </c>
      <c r="I130" s="215">
        <v>0</v>
      </c>
      <c r="J130" s="319"/>
      <c r="K130" s="319"/>
      <c r="L130" s="319"/>
    </row>
    <row r="131" spans="1:12">
      <c r="A131" s="6"/>
      <c r="B131" s="182"/>
      <c r="C131" s="44"/>
      <c r="D131" s="215"/>
      <c r="E131" s="215"/>
      <c r="F131" s="215"/>
      <c r="G131" s="215"/>
      <c r="H131" s="215"/>
      <c r="I131" s="215"/>
      <c r="J131" s="319"/>
      <c r="K131" s="319"/>
      <c r="L131" s="319"/>
    </row>
    <row r="132" spans="1:12" s="2" customFormat="1">
      <c r="A132" s="9"/>
      <c r="B132" s="189" t="s">
        <v>354</v>
      </c>
      <c r="C132" s="118" t="s">
        <v>83</v>
      </c>
      <c r="D132" s="226"/>
      <c r="E132" s="237"/>
      <c r="F132" s="228"/>
      <c r="G132" s="228">
        <v>-295.14598486707166</v>
      </c>
      <c r="H132" s="228">
        <v>-209.14598910738715</v>
      </c>
      <c r="I132" s="228">
        <v>-115.19491815384379</v>
      </c>
      <c r="J132" s="89"/>
      <c r="K132" s="89"/>
      <c r="L132" s="89"/>
    </row>
    <row r="133" spans="1:12">
      <c r="A133" s="6"/>
      <c r="B133" s="177"/>
      <c r="C133" s="44"/>
      <c r="D133" s="215"/>
      <c r="E133" s="215"/>
      <c r="F133" s="215"/>
      <c r="G133" s="215"/>
      <c r="H133" s="215"/>
      <c r="I133" s="215"/>
      <c r="J133" s="319"/>
      <c r="K133" s="319"/>
      <c r="L133" s="319"/>
    </row>
    <row r="134" spans="1:12">
      <c r="A134" s="6"/>
      <c r="B134" s="321" t="s">
        <v>355</v>
      </c>
      <c r="C134" s="44"/>
      <c r="D134" s="215"/>
      <c r="E134" s="215"/>
      <c r="F134" s="215"/>
      <c r="G134" s="215"/>
      <c r="H134" s="215"/>
      <c r="I134" s="215"/>
      <c r="J134" s="319"/>
      <c r="K134" s="319"/>
      <c r="L134" s="319"/>
    </row>
    <row r="135" spans="1:12">
      <c r="A135" s="6"/>
      <c r="B135" s="182" t="s">
        <v>41</v>
      </c>
      <c r="C135" s="44" t="s">
        <v>83</v>
      </c>
      <c r="D135" s="215"/>
      <c r="E135" s="215"/>
      <c r="F135" s="215"/>
      <c r="G135" s="215">
        <v>0</v>
      </c>
      <c r="H135" s="215">
        <v>-9.1526305987292815</v>
      </c>
      <c r="I135" s="215">
        <v>-18.548086090894238</v>
      </c>
      <c r="J135" s="319"/>
      <c r="K135" s="319"/>
      <c r="L135" s="319"/>
    </row>
    <row r="136" spans="1:12">
      <c r="A136" s="6"/>
      <c r="B136" s="182" t="s">
        <v>42</v>
      </c>
      <c r="C136" s="44" t="s">
        <v>83</v>
      </c>
      <c r="D136" s="215"/>
      <c r="E136" s="215"/>
      <c r="F136" s="215"/>
      <c r="G136" s="215">
        <v>0</v>
      </c>
      <c r="H136" s="215">
        <v>-97.080657149171273</v>
      </c>
      <c r="I136" s="215">
        <v>-149.40713135257459</v>
      </c>
      <c r="J136" s="319"/>
      <c r="K136" s="319"/>
      <c r="L136" s="319"/>
    </row>
    <row r="137" spans="1:12">
      <c r="A137" s="6"/>
      <c r="B137" s="182" t="s">
        <v>43</v>
      </c>
      <c r="C137" s="44" t="s">
        <v>83</v>
      </c>
      <c r="D137" s="215"/>
      <c r="E137" s="215"/>
      <c r="F137" s="215"/>
      <c r="G137" s="215">
        <v>0</v>
      </c>
      <c r="H137" s="215">
        <v>-39.026629770165748</v>
      </c>
      <c r="I137" s="215">
        <v>-79.088659921988949</v>
      </c>
      <c r="J137" s="319"/>
      <c r="K137" s="319"/>
      <c r="L137" s="319"/>
    </row>
    <row r="138" spans="1:12">
      <c r="A138" s="6"/>
      <c r="B138" s="182" t="s">
        <v>44</v>
      </c>
      <c r="C138" s="44" t="s">
        <v>83</v>
      </c>
      <c r="D138" s="215"/>
      <c r="E138" s="215"/>
      <c r="F138" s="215"/>
      <c r="G138" s="215">
        <v>0</v>
      </c>
      <c r="H138" s="215">
        <v>-95.464005629834261</v>
      </c>
      <c r="I138" s="215">
        <v>-146.91910466431491</v>
      </c>
      <c r="J138" s="319"/>
      <c r="K138" s="319"/>
      <c r="L138" s="319"/>
    </row>
    <row r="139" spans="1:12">
      <c r="A139" s="6"/>
      <c r="B139" s="182" t="s">
        <v>119</v>
      </c>
      <c r="C139" s="44" t="s">
        <v>83</v>
      </c>
      <c r="D139" s="215"/>
      <c r="E139" s="215"/>
      <c r="F139" s="215"/>
      <c r="G139" s="215">
        <v>0</v>
      </c>
      <c r="H139" s="215">
        <v>-2.7129644502762433</v>
      </c>
      <c r="I139" s="215">
        <v>-5.4996722069736315</v>
      </c>
      <c r="J139" s="319"/>
      <c r="K139" s="319"/>
      <c r="L139" s="319"/>
    </row>
    <row r="140" spans="1:12">
      <c r="A140" s="6"/>
      <c r="B140" s="182" t="s">
        <v>78</v>
      </c>
      <c r="C140" s="44" t="s">
        <v>83</v>
      </c>
      <c r="D140" s="215"/>
      <c r="E140" s="215"/>
      <c r="F140" s="215"/>
      <c r="G140" s="215">
        <v>0</v>
      </c>
      <c r="H140" s="215">
        <v>-0.51575970224940804</v>
      </c>
      <c r="I140" s="215">
        <v>-1.0459606761617994</v>
      </c>
      <c r="J140" s="319"/>
      <c r="K140" s="319"/>
      <c r="L140" s="319"/>
    </row>
    <row r="141" spans="1:12">
      <c r="A141" s="6"/>
      <c r="B141" s="182" t="s">
        <v>120</v>
      </c>
      <c r="C141" s="44" t="s">
        <v>83</v>
      </c>
      <c r="D141" s="215"/>
      <c r="E141" s="215"/>
      <c r="F141" s="215"/>
      <c r="G141" s="215">
        <v>0</v>
      </c>
      <c r="H141" s="215">
        <v>-5.0365247040745862</v>
      </c>
      <c r="I141" s="215">
        <v>-10.222706142213102</v>
      </c>
      <c r="J141" s="319"/>
      <c r="K141" s="319"/>
      <c r="L141" s="319"/>
    </row>
    <row r="142" spans="1:12">
      <c r="A142" s="6"/>
      <c r="B142" s="182" t="s">
        <v>45</v>
      </c>
      <c r="C142" s="44" t="s">
        <v>83</v>
      </c>
      <c r="D142" s="215"/>
      <c r="E142" s="215"/>
      <c r="F142" s="215"/>
      <c r="G142" s="215">
        <v>0</v>
      </c>
      <c r="H142" s="215">
        <v>-1.6822749640883976</v>
      </c>
      <c r="I142" s="215">
        <v>-3.4108619683646406</v>
      </c>
      <c r="J142" s="319"/>
      <c r="K142" s="319"/>
      <c r="L142" s="319"/>
    </row>
    <row r="143" spans="1:12">
      <c r="A143" s="6"/>
      <c r="B143" s="182" t="s">
        <v>77</v>
      </c>
      <c r="C143" s="44" t="s">
        <v>83</v>
      </c>
      <c r="D143" s="215"/>
      <c r="E143" s="215"/>
      <c r="F143" s="215"/>
      <c r="G143" s="215">
        <v>0</v>
      </c>
      <c r="H143" s="215">
        <v>-0.11078186060348491</v>
      </c>
      <c r="I143" s="215">
        <v>-0.22455926271768806</v>
      </c>
      <c r="J143" s="319"/>
      <c r="K143" s="319"/>
      <c r="L143" s="319"/>
    </row>
    <row r="144" spans="1:12">
      <c r="A144" s="6"/>
      <c r="B144" s="182" t="s">
        <v>79</v>
      </c>
      <c r="C144" s="44" t="s">
        <v>83</v>
      </c>
      <c r="D144" s="215"/>
      <c r="E144" s="215"/>
      <c r="F144" s="215"/>
      <c r="G144" s="215">
        <v>0</v>
      </c>
      <c r="H144" s="215">
        <v>-28.192011457602689</v>
      </c>
      <c r="I144" s="215">
        <v>-57.150333044825672</v>
      </c>
      <c r="J144" s="319"/>
      <c r="K144" s="319"/>
      <c r="L144" s="319"/>
    </row>
    <row r="145" spans="1:12">
      <c r="A145" s="6"/>
      <c r="B145" s="182" t="s">
        <v>46</v>
      </c>
      <c r="C145" s="44" t="s">
        <v>83</v>
      </c>
      <c r="D145" s="215"/>
      <c r="E145" s="215"/>
      <c r="F145" s="215"/>
      <c r="G145" s="215">
        <v>0</v>
      </c>
      <c r="H145" s="215">
        <v>-2.3660384765193374</v>
      </c>
      <c r="I145" s="215">
        <v>-4.7972126005099129</v>
      </c>
      <c r="J145" s="319"/>
      <c r="K145" s="319"/>
      <c r="L145" s="319"/>
    </row>
    <row r="146" spans="1:12">
      <c r="A146" s="6"/>
      <c r="B146" s="182" t="s">
        <v>47</v>
      </c>
      <c r="C146" s="44" t="s">
        <v>83</v>
      </c>
      <c r="D146" s="215"/>
      <c r="E146" s="215"/>
      <c r="F146" s="215"/>
      <c r="G146" s="215">
        <v>0</v>
      </c>
      <c r="H146" s="215">
        <v>-0.82280178596685072</v>
      </c>
      <c r="I146" s="215">
        <v>-1.6674330070715975</v>
      </c>
      <c r="J146" s="319"/>
      <c r="K146" s="319"/>
      <c r="L146" s="319"/>
    </row>
    <row r="147" spans="1:12">
      <c r="A147" s="6"/>
      <c r="B147" s="182" t="s">
        <v>142</v>
      </c>
      <c r="C147" s="44" t="s">
        <v>83</v>
      </c>
      <c r="D147" s="215"/>
      <c r="E147" s="215"/>
      <c r="F147" s="215"/>
      <c r="G147" s="215">
        <v>0</v>
      </c>
      <c r="H147" s="215">
        <v>-12.982904317790055</v>
      </c>
      <c r="I147" s="215">
        <v>-26.310253035848014</v>
      </c>
      <c r="J147" s="319"/>
      <c r="K147" s="319"/>
      <c r="L147" s="319"/>
    </row>
    <row r="148" spans="1:12">
      <c r="A148" s="6"/>
      <c r="B148" s="182" t="s">
        <v>145</v>
      </c>
      <c r="C148" s="44" t="s">
        <v>83</v>
      </c>
      <c r="D148" s="215"/>
      <c r="E148" s="215"/>
      <c r="F148" s="215"/>
      <c r="G148" s="215">
        <v>0</v>
      </c>
      <c r="H148" s="215">
        <v>0</v>
      </c>
      <c r="I148" s="215">
        <v>0</v>
      </c>
      <c r="J148" s="319"/>
      <c r="K148" s="319"/>
      <c r="L148" s="319"/>
    </row>
    <row r="149" spans="1:12">
      <c r="A149" s="6"/>
      <c r="B149" s="182" t="s">
        <v>144</v>
      </c>
      <c r="C149" s="44" t="s">
        <v>83</v>
      </c>
      <c r="D149" s="215"/>
      <c r="E149" s="215"/>
      <c r="F149" s="215"/>
      <c r="G149" s="215">
        <v>0</v>
      </c>
      <c r="H149" s="215">
        <v>0</v>
      </c>
      <c r="I149" s="215">
        <v>0</v>
      </c>
      <c r="J149" s="319"/>
      <c r="K149" s="319"/>
      <c r="L149" s="319"/>
    </row>
    <row r="150" spans="1:12">
      <c r="A150" s="6"/>
      <c r="B150" s="182" t="s">
        <v>143</v>
      </c>
      <c r="C150" s="44" t="s">
        <v>83</v>
      </c>
      <c r="D150" s="215"/>
      <c r="E150" s="215"/>
      <c r="F150" s="215"/>
      <c r="G150" s="215">
        <v>0</v>
      </c>
      <c r="H150" s="215">
        <v>0</v>
      </c>
      <c r="I150" s="215">
        <v>0</v>
      </c>
      <c r="J150" s="319"/>
      <c r="K150" s="319"/>
      <c r="L150" s="319"/>
    </row>
    <row r="151" spans="1:12" s="16" customFormat="1">
      <c r="A151" s="6"/>
      <c r="B151" s="182" t="s">
        <v>226</v>
      </c>
      <c r="C151" s="44" t="s">
        <v>83</v>
      </c>
      <c r="D151" s="215"/>
      <c r="E151" s="215"/>
      <c r="F151" s="215"/>
      <c r="G151" s="215">
        <v>0</v>
      </c>
      <c r="H151" s="215">
        <v>0</v>
      </c>
      <c r="I151" s="215">
        <v>0</v>
      </c>
      <c r="J151" s="319"/>
      <c r="K151" s="319"/>
      <c r="L151" s="319"/>
    </row>
    <row r="152" spans="1:12" s="16" customFormat="1">
      <c r="A152" s="6"/>
      <c r="B152" s="182" t="s">
        <v>227</v>
      </c>
      <c r="C152" s="44" t="s">
        <v>83</v>
      </c>
      <c r="D152" s="215"/>
      <c r="E152" s="215"/>
      <c r="F152" s="215"/>
      <c r="G152" s="215">
        <v>0</v>
      </c>
      <c r="H152" s="215">
        <v>0</v>
      </c>
      <c r="I152" s="215">
        <v>0</v>
      </c>
      <c r="J152" s="319"/>
      <c r="K152" s="319"/>
      <c r="L152" s="319"/>
    </row>
    <row r="153" spans="1:12" s="16" customFormat="1">
      <c r="A153" s="6"/>
      <c r="B153" s="182" t="s">
        <v>228</v>
      </c>
      <c r="C153" s="44" t="s">
        <v>83</v>
      </c>
      <c r="D153" s="215"/>
      <c r="E153" s="215"/>
      <c r="F153" s="215"/>
      <c r="G153" s="215">
        <v>0</v>
      </c>
      <c r="H153" s="215">
        <v>0</v>
      </c>
      <c r="I153" s="215">
        <v>0</v>
      </c>
      <c r="J153" s="319"/>
      <c r="K153" s="319"/>
      <c r="L153" s="319"/>
    </row>
    <row r="154" spans="1:12" s="16" customFormat="1">
      <c r="A154" s="6"/>
      <c r="B154" s="182" t="s">
        <v>239</v>
      </c>
      <c r="C154" s="44" t="s">
        <v>83</v>
      </c>
      <c r="D154" s="215"/>
      <c r="E154" s="215"/>
      <c r="F154" s="215"/>
      <c r="G154" s="215">
        <v>0</v>
      </c>
      <c r="H154" s="215">
        <v>0</v>
      </c>
      <c r="I154" s="215">
        <v>0</v>
      </c>
      <c r="J154" s="319"/>
      <c r="K154" s="319"/>
      <c r="L154" s="319"/>
    </row>
    <row r="155" spans="1:12">
      <c r="A155" s="6"/>
      <c r="B155" s="177"/>
      <c r="C155" s="44"/>
      <c r="D155" s="215"/>
      <c r="E155" s="215"/>
      <c r="F155" s="215"/>
      <c r="G155" s="215"/>
      <c r="H155" s="215"/>
      <c r="I155" s="215"/>
      <c r="J155" s="319"/>
      <c r="K155" s="319"/>
      <c r="L155" s="319"/>
    </row>
    <row r="156" spans="1:12" s="2" customFormat="1" ht="27.6">
      <c r="A156" s="9"/>
      <c r="B156" s="466" t="s">
        <v>356</v>
      </c>
      <c r="C156" s="118" t="s">
        <v>83</v>
      </c>
      <c r="D156" s="226"/>
      <c r="E156" s="237"/>
      <c r="F156" s="228"/>
      <c r="G156" s="228">
        <v>0</v>
      </c>
      <c r="H156" s="228">
        <v>-295.14598486707166</v>
      </c>
      <c r="I156" s="228">
        <v>-504.29197397445876</v>
      </c>
      <c r="J156" s="89"/>
      <c r="K156" s="89"/>
      <c r="L156" s="89"/>
    </row>
    <row r="157" spans="1:12">
      <c r="A157" s="6"/>
      <c r="B157" s="177"/>
      <c r="C157" s="44"/>
      <c r="D157" s="215"/>
      <c r="E157" s="215"/>
      <c r="F157" s="215"/>
      <c r="G157" s="215"/>
      <c r="H157" s="215"/>
      <c r="I157" s="215"/>
      <c r="J157" s="319"/>
      <c r="K157" s="319"/>
      <c r="L157" s="319"/>
    </row>
    <row r="158" spans="1:12">
      <c r="A158" s="6"/>
      <c r="B158" s="321" t="s">
        <v>357</v>
      </c>
      <c r="C158" s="44"/>
      <c r="D158" s="215"/>
      <c r="E158" s="215"/>
      <c r="F158" s="215"/>
      <c r="G158" s="215"/>
      <c r="H158" s="215"/>
      <c r="I158" s="215"/>
      <c r="J158" s="319"/>
      <c r="K158" s="319"/>
      <c r="L158" s="319"/>
    </row>
    <row r="159" spans="1:12">
      <c r="A159" s="6"/>
      <c r="B159" s="182" t="s">
        <v>41</v>
      </c>
      <c r="C159" s="44" t="s">
        <v>83</v>
      </c>
      <c r="D159" s="215"/>
      <c r="E159" s="215"/>
      <c r="F159" s="215"/>
      <c r="G159" s="88">
        <v>448.47889933773484</v>
      </c>
      <c r="H159" s="88">
        <v>450.98186362391795</v>
      </c>
      <c r="I159" s="88">
        <v>452.62036195005112</v>
      </c>
      <c r="J159" s="319"/>
      <c r="K159" s="319"/>
      <c r="L159" s="319"/>
    </row>
    <row r="160" spans="1:12">
      <c r="A160" s="6"/>
      <c r="B160" s="182" t="s">
        <v>42</v>
      </c>
      <c r="C160" s="44" t="s">
        <v>83</v>
      </c>
      <c r="D160" s="215"/>
      <c r="E160" s="215"/>
      <c r="F160" s="215"/>
      <c r="G160" s="88">
        <v>48.540328574585644</v>
      </c>
      <c r="H160" s="88">
        <v>0</v>
      </c>
      <c r="I160" s="88">
        <v>0</v>
      </c>
      <c r="J160" s="319"/>
      <c r="K160" s="319"/>
      <c r="L160" s="319"/>
    </row>
    <row r="161" spans="1:12">
      <c r="A161" s="6"/>
      <c r="B161" s="182" t="s">
        <v>43</v>
      </c>
      <c r="C161" s="44" t="s">
        <v>83</v>
      </c>
      <c r="D161" s="215"/>
      <c r="E161" s="215"/>
      <c r="F161" s="215"/>
      <c r="G161" s="88">
        <v>1912.3048587381215</v>
      </c>
      <c r="H161" s="88">
        <v>1922.977447287514</v>
      </c>
      <c r="I161" s="88">
        <v>1929.9639706551141</v>
      </c>
      <c r="J161" s="319"/>
      <c r="K161" s="319"/>
      <c r="L161" s="319"/>
    </row>
    <row r="162" spans="1:12">
      <c r="A162" s="6"/>
      <c r="B162" s="182" t="s">
        <v>44</v>
      </c>
      <c r="C162" s="44" t="s">
        <v>83</v>
      </c>
      <c r="D162" s="215"/>
      <c r="E162" s="215"/>
      <c r="F162" s="215"/>
      <c r="G162" s="88">
        <v>47.732002814917124</v>
      </c>
      <c r="H162" s="88">
        <v>0</v>
      </c>
      <c r="I162" s="88">
        <v>0</v>
      </c>
      <c r="J162" s="319"/>
      <c r="K162" s="319"/>
      <c r="L162" s="319"/>
    </row>
    <row r="163" spans="1:12">
      <c r="A163" s="6"/>
      <c r="B163" s="182" t="s">
        <v>119</v>
      </c>
      <c r="C163" s="44" t="s">
        <v>83</v>
      </c>
      <c r="D163" s="215"/>
      <c r="E163" s="215"/>
      <c r="F163" s="215"/>
      <c r="G163" s="88">
        <v>59.685217906077348</v>
      </c>
      <c r="H163" s="88">
        <v>58.520862890645155</v>
      </c>
      <c r="I163" s="88">
        <v>57.197481650464766</v>
      </c>
      <c r="J163" s="319"/>
      <c r="K163" s="319"/>
      <c r="L163" s="319"/>
    </row>
    <row r="164" spans="1:12">
      <c r="A164" s="6"/>
      <c r="B164" s="182" t="s">
        <v>78</v>
      </c>
      <c r="C164" s="44" t="s">
        <v>83</v>
      </c>
      <c r="D164" s="215"/>
      <c r="E164" s="215"/>
      <c r="F164" s="215"/>
      <c r="G164" s="88">
        <v>6.7048761292423045</v>
      </c>
      <c r="H164" s="88">
        <v>6.3624116869486977</v>
      </c>
      <c r="I164" s="88">
        <v>5.9951949050247375</v>
      </c>
      <c r="J164" s="319"/>
      <c r="K164" s="319"/>
      <c r="L164" s="319"/>
    </row>
    <row r="165" spans="1:12">
      <c r="A165" s="6"/>
      <c r="B165" s="182" t="s">
        <v>120</v>
      </c>
      <c r="C165" s="44" t="s">
        <v>83</v>
      </c>
      <c r="D165" s="215"/>
      <c r="E165" s="215"/>
      <c r="F165" s="215"/>
      <c r="G165" s="88">
        <v>35.255672928522102</v>
      </c>
      <c r="H165" s="88">
        <v>31.117088628831098</v>
      </c>
      <c r="I165" s="88">
        <v>26.757703086113462</v>
      </c>
      <c r="J165" s="319"/>
      <c r="K165" s="319"/>
      <c r="L165" s="319"/>
    </row>
    <row r="166" spans="1:12">
      <c r="A166" s="6"/>
      <c r="B166" s="182" t="s">
        <v>45</v>
      </c>
      <c r="C166" s="44" t="s">
        <v>83</v>
      </c>
      <c r="D166" s="215"/>
      <c r="E166" s="215"/>
      <c r="F166" s="215"/>
      <c r="G166" s="88">
        <v>28.598674389502762</v>
      </c>
      <c r="H166" s="88">
        <v>27.657392068419888</v>
      </c>
      <c r="I166" s="88">
        <v>26.627840779971301</v>
      </c>
      <c r="J166" s="319"/>
      <c r="K166" s="319"/>
      <c r="L166" s="319"/>
    </row>
    <row r="167" spans="1:12">
      <c r="A167" s="6"/>
      <c r="B167" s="182" t="s">
        <v>77</v>
      </c>
      <c r="C167" s="44" t="s">
        <v>83</v>
      </c>
      <c r="D167" s="215"/>
      <c r="E167" s="215"/>
      <c r="F167" s="215"/>
      <c r="G167" s="88">
        <v>2.7695465150871228</v>
      </c>
      <c r="H167" s="88">
        <v>2.7306576507408757</v>
      </c>
      <c r="I167" s="88">
        <v>2.6848502376362195</v>
      </c>
      <c r="J167" s="319"/>
      <c r="K167" s="319"/>
      <c r="L167" s="319"/>
    </row>
    <row r="168" spans="1:12">
      <c r="A168" s="6"/>
      <c r="B168" s="182" t="s">
        <v>79</v>
      </c>
      <c r="C168" s="44" t="s">
        <v>83</v>
      </c>
      <c r="D168" s="215"/>
      <c r="E168" s="215"/>
      <c r="F168" s="215"/>
      <c r="G168" s="88">
        <v>620.22425206725916</v>
      </c>
      <c r="H168" s="88">
        <v>608.12475333168265</v>
      </c>
      <c r="I168" s="88">
        <v>594.37271943306564</v>
      </c>
      <c r="J168" s="319"/>
      <c r="K168" s="319"/>
      <c r="L168" s="319"/>
    </row>
    <row r="169" spans="1:12">
      <c r="A169" s="6"/>
      <c r="B169" s="182" t="s">
        <v>46</v>
      </c>
      <c r="C169" s="44" t="s">
        <v>83</v>
      </c>
      <c r="D169" s="215"/>
      <c r="E169" s="215"/>
      <c r="F169" s="215"/>
      <c r="G169" s="88">
        <v>40.222654100828734</v>
      </c>
      <c r="H169" s="88">
        <v>38.898785983849208</v>
      </c>
      <c r="I169" s="88">
        <v>37.450771828006715</v>
      </c>
      <c r="J169" s="319"/>
      <c r="K169" s="319"/>
      <c r="L169" s="319"/>
    </row>
    <row r="170" spans="1:12">
      <c r="A170" s="6"/>
      <c r="B170" s="182" t="s">
        <v>47</v>
      </c>
      <c r="C170" s="44" t="s">
        <v>83</v>
      </c>
      <c r="D170" s="215"/>
      <c r="E170" s="215"/>
      <c r="F170" s="215"/>
      <c r="G170" s="88">
        <v>40.317287512375685</v>
      </c>
      <c r="H170" s="88">
        <v>40.542298613027846</v>
      </c>
      <c r="I170" s="88">
        <v>40.689596084995443</v>
      </c>
      <c r="J170" s="319"/>
      <c r="K170" s="319"/>
      <c r="L170" s="319"/>
    </row>
    <row r="171" spans="1:12">
      <c r="A171" s="6"/>
      <c r="B171" s="182" t="s">
        <v>142</v>
      </c>
      <c r="C171" s="44" t="s">
        <v>83</v>
      </c>
      <c r="D171" s="215"/>
      <c r="E171" s="215"/>
      <c r="F171" s="215"/>
      <c r="G171" s="88">
        <v>636.16231157171273</v>
      </c>
      <c r="H171" s="88">
        <v>639.71273846678196</v>
      </c>
      <c r="I171" s="88">
        <v>642.03693004903573</v>
      </c>
      <c r="J171" s="319"/>
      <c r="K171" s="319"/>
      <c r="L171" s="319"/>
    </row>
    <row r="172" spans="1:12">
      <c r="A172" s="6"/>
      <c r="B172" s="182" t="s">
        <v>145</v>
      </c>
      <c r="C172" s="44" t="s">
        <v>83</v>
      </c>
      <c r="D172" s="215"/>
      <c r="E172" s="215"/>
      <c r="F172" s="215"/>
      <c r="G172" s="88">
        <v>0</v>
      </c>
      <c r="H172" s="88">
        <v>0</v>
      </c>
      <c r="I172" s="88">
        <v>0</v>
      </c>
      <c r="J172" s="319"/>
      <c r="K172" s="319"/>
      <c r="L172" s="319"/>
    </row>
    <row r="173" spans="1:12">
      <c r="A173" s="6"/>
      <c r="B173" s="182" t="s">
        <v>144</v>
      </c>
      <c r="C173" s="44" t="s">
        <v>83</v>
      </c>
      <c r="D173" s="215"/>
      <c r="E173" s="215"/>
      <c r="F173" s="215"/>
      <c r="G173" s="88">
        <v>0</v>
      </c>
      <c r="H173" s="88">
        <v>0</v>
      </c>
      <c r="I173" s="88">
        <v>0</v>
      </c>
      <c r="J173" s="319"/>
      <c r="K173" s="319"/>
      <c r="L173" s="319"/>
    </row>
    <row r="174" spans="1:12">
      <c r="A174" s="6"/>
      <c r="B174" s="182" t="s">
        <v>143</v>
      </c>
      <c r="C174" s="44" t="s">
        <v>83</v>
      </c>
      <c r="D174" s="215"/>
      <c r="E174" s="215"/>
      <c r="F174" s="215"/>
      <c r="G174" s="88">
        <v>0</v>
      </c>
      <c r="H174" s="88">
        <v>0</v>
      </c>
      <c r="I174" s="88">
        <v>0</v>
      </c>
      <c r="J174" s="319"/>
      <c r="K174" s="319"/>
      <c r="L174" s="319"/>
    </row>
    <row r="175" spans="1:12" s="16" customFormat="1">
      <c r="A175" s="6"/>
      <c r="B175" s="182" t="s">
        <v>226</v>
      </c>
      <c r="C175" s="44" t="s">
        <v>83</v>
      </c>
      <c r="D175" s="215"/>
      <c r="E175" s="215"/>
      <c r="F175" s="215"/>
      <c r="G175" s="88">
        <v>0</v>
      </c>
      <c r="H175" s="88">
        <v>0</v>
      </c>
      <c r="I175" s="88">
        <v>0</v>
      </c>
      <c r="J175" s="319"/>
      <c r="K175" s="319"/>
      <c r="L175" s="319"/>
    </row>
    <row r="176" spans="1:12" s="16" customFormat="1">
      <c r="A176" s="6"/>
      <c r="B176" s="182" t="s">
        <v>227</v>
      </c>
      <c r="C176" s="44" t="s">
        <v>83</v>
      </c>
      <c r="D176" s="215"/>
      <c r="E176" s="215"/>
      <c r="F176" s="215"/>
      <c r="G176" s="88">
        <v>0</v>
      </c>
      <c r="H176" s="88">
        <v>0</v>
      </c>
      <c r="I176" s="88">
        <v>0</v>
      </c>
      <c r="J176" s="319"/>
      <c r="K176" s="319"/>
      <c r="L176" s="319"/>
    </row>
    <row r="177" spans="1:12" s="16" customFormat="1">
      <c r="A177" s="6"/>
      <c r="B177" s="182" t="s">
        <v>228</v>
      </c>
      <c r="C177" s="44" t="s">
        <v>83</v>
      </c>
      <c r="D177" s="215"/>
      <c r="E177" s="215"/>
      <c r="F177" s="215"/>
      <c r="G177" s="88">
        <v>0</v>
      </c>
      <c r="H177" s="88">
        <v>0</v>
      </c>
      <c r="I177" s="88">
        <v>0</v>
      </c>
      <c r="J177" s="319"/>
      <c r="K177" s="319"/>
      <c r="L177" s="319"/>
    </row>
    <row r="178" spans="1:12" s="16" customFormat="1">
      <c r="A178" s="6"/>
      <c r="B178" s="182" t="s">
        <v>239</v>
      </c>
      <c r="C178" s="44" t="s">
        <v>83</v>
      </c>
      <c r="D178" s="215"/>
      <c r="E178" s="215"/>
      <c r="F178" s="215"/>
      <c r="G178" s="88">
        <v>0</v>
      </c>
      <c r="H178" s="88">
        <v>0</v>
      </c>
      <c r="I178" s="88">
        <v>0</v>
      </c>
      <c r="J178" s="319"/>
      <c r="K178" s="319"/>
      <c r="L178" s="319"/>
    </row>
    <row r="179" spans="1:12">
      <c r="A179" s="6"/>
      <c r="B179" s="177"/>
      <c r="C179" s="44"/>
      <c r="D179" s="215"/>
      <c r="E179" s="215"/>
      <c r="F179" s="215"/>
      <c r="G179" s="215"/>
      <c r="H179" s="215"/>
      <c r="I179" s="215"/>
      <c r="J179" s="319"/>
      <c r="K179" s="319"/>
      <c r="L179" s="319"/>
    </row>
    <row r="180" spans="1:12" s="2" customFormat="1">
      <c r="A180" s="9"/>
      <c r="B180" s="466" t="s">
        <v>358</v>
      </c>
      <c r="C180" s="118" t="s">
        <v>83</v>
      </c>
      <c r="D180" s="226"/>
      <c r="E180" s="237"/>
      <c r="F180" s="228"/>
      <c r="G180" s="228">
        <v>3926.9965825859672</v>
      </c>
      <c r="H180" s="228">
        <v>3827.6263002323599</v>
      </c>
      <c r="I180" s="228">
        <v>3816.3974206594789</v>
      </c>
      <c r="J180" s="89"/>
      <c r="K180" s="89"/>
      <c r="L180" s="89"/>
    </row>
    <row r="181" spans="1:12">
      <c r="A181" s="6"/>
      <c r="B181" s="177"/>
      <c r="C181" s="44"/>
      <c r="D181" s="215"/>
      <c r="E181" s="215"/>
      <c r="F181" s="215"/>
      <c r="G181" s="215"/>
      <c r="H181" s="215"/>
      <c r="I181" s="215"/>
      <c r="J181" s="319"/>
      <c r="K181" s="319"/>
      <c r="L181" s="319"/>
    </row>
    <row r="182" spans="1:12">
      <c r="A182" s="6"/>
      <c r="B182" s="177" t="s">
        <v>118</v>
      </c>
      <c r="C182" s="44" t="s">
        <v>83</v>
      </c>
      <c r="D182" s="215"/>
      <c r="E182" s="234"/>
      <c r="F182" s="215"/>
      <c r="G182" s="467">
        <v>297.57467532710956</v>
      </c>
      <c r="H182" s="467">
        <v>514.78716223855349</v>
      </c>
      <c r="I182" s="467">
        <v>645.12689047029357</v>
      </c>
      <c r="J182" s="319"/>
      <c r="K182" s="319"/>
      <c r="L182" s="319"/>
    </row>
    <row r="183" spans="1:12" s="8" customFormat="1">
      <c r="A183" s="6"/>
      <c r="B183" s="177" t="s">
        <v>359</v>
      </c>
      <c r="C183" s="44" t="s">
        <v>66</v>
      </c>
      <c r="D183" s="318"/>
      <c r="E183" s="36"/>
      <c r="F183" s="318"/>
      <c r="G183" s="468">
        <v>1</v>
      </c>
      <c r="H183" s="468">
        <v>1</v>
      </c>
      <c r="I183" s="468">
        <v>1</v>
      </c>
      <c r="J183" s="319"/>
      <c r="K183" s="319"/>
      <c r="L183" s="319"/>
    </row>
    <row r="184" spans="1:12">
      <c r="A184" s="6"/>
      <c r="B184" s="177" t="s">
        <v>73</v>
      </c>
      <c r="C184" s="44" t="s">
        <v>66</v>
      </c>
      <c r="D184" s="318"/>
      <c r="E184" s="36"/>
      <c r="F184" s="318"/>
      <c r="G184" s="269">
        <v>1</v>
      </c>
      <c r="H184" s="266">
        <v>1</v>
      </c>
      <c r="I184" s="273">
        <v>1</v>
      </c>
    </row>
    <row r="185" spans="1:12" s="8" customFormat="1">
      <c r="A185" s="6"/>
      <c r="B185" s="182"/>
      <c r="C185" s="44"/>
      <c r="D185" s="215"/>
      <c r="E185" s="234"/>
      <c r="F185" s="215"/>
      <c r="G185" s="215"/>
      <c r="H185" s="34"/>
      <c r="I185" s="34"/>
    </row>
    <row r="186" spans="1:12" s="8" customFormat="1">
      <c r="A186" s="6"/>
      <c r="B186" s="321" t="s">
        <v>360</v>
      </c>
      <c r="C186" s="44"/>
      <c r="D186" s="215"/>
      <c r="E186" s="234"/>
      <c r="F186" s="215"/>
      <c r="G186" s="215"/>
      <c r="H186" s="34"/>
      <c r="I186" s="34"/>
    </row>
    <row r="187" spans="1:12" s="8" customFormat="1">
      <c r="A187" s="6"/>
      <c r="B187" s="182" t="s">
        <v>41</v>
      </c>
      <c r="C187" s="44" t="s">
        <v>83</v>
      </c>
      <c r="D187" s="215"/>
      <c r="E187" s="234"/>
      <c r="F187" s="215"/>
      <c r="G187" s="215">
        <v>-9.1526305987292815</v>
      </c>
      <c r="H187" s="215">
        <v>-18.548086090894238</v>
      </c>
      <c r="I187" s="215">
        <v>-28.178306557916599</v>
      </c>
      <c r="J187" s="319"/>
      <c r="K187" s="319"/>
      <c r="L187" s="319"/>
    </row>
    <row r="188" spans="1:12" s="8" customFormat="1">
      <c r="A188" s="6"/>
      <c r="B188" s="182" t="s">
        <v>42</v>
      </c>
      <c r="C188" s="44" t="s">
        <v>83</v>
      </c>
      <c r="D188" s="215"/>
      <c r="E188" s="234"/>
      <c r="F188" s="215"/>
      <c r="G188" s="215">
        <v>-97.080657149171273</v>
      </c>
      <c r="H188" s="215">
        <v>-149.40713135257459</v>
      </c>
      <c r="I188" s="215">
        <v>-152.9929025050364</v>
      </c>
      <c r="J188" s="319"/>
      <c r="K188" s="319"/>
      <c r="L188" s="319"/>
    </row>
    <row r="189" spans="1:12" s="8" customFormat="1">
      <c r="A189" s="6"/>
      <c r="B189" s="182" t="s">
        <v>43</v>
      </c>
      <c r="C189" s="44" t="s">
        <v>83</v>
      </c>
      <c r="D189" s="215"/>
      <c r="E189" s="234"/>
      <c r="F189" s="215"/>
      <c r="G189" s="215">
        <v>-39.026629770165748</v>
      </c>
      <c r="H189" s="215">
        <v>-79.088659921988949</v>
      </c>
      <c r="I189" s="215">
        <v>-120.15172312741691</v>
      </c>
      <c r="J189" s="319"/>
      <c r="K189" s="319"/>
      <c r="L189" s="319"/>
    </row>
    <row r="190" spans="1:12" s="8" customFormat="1">
      <c r="A190" s="6"/>
      <c r="B190" s="182" t="s">
        <v>44</v>
      </c>
      <c r="C190" s="44" t="s">
        <v>83</v>
      </c>
      <c r="D190" s="215"/>
      <c r="E190" s="234"/>
      <c r="F190" s="215"/>
      <c r="G190" s="215">
        <v>-95.464005629834261</v>
      </c>
      <c r="H190" s="215">
        <v>-146.91910466431491</v>
      </c>
      <c r="I190" s="215">
        <v>-150.44516317625849</v>
      </c>
      <c r="J190" s="319"/>
      <c r="K190" s="319"/>
      <c r="L190" s="319"/>
    </row>
    <row r="191" spans="1:12" s="8" customFormat="1">
      <c r="A191" s="6"/>
      <c r="B191" s="182" t="s">
        <v>119</v>
      </c>
      <c r="C191" s="44" t="s">
        <v>83</v>
      </c>
      <c r="D191" s="215"/>
      <c r="E191" s="234"/>
      <c r="F191" s="215"/>
      <c r="G191" s="215">
        <v>-2.7129644502762433</v>
      </c>
      <c r="H191" s="215">
        <v>-5.4996722069736315</v>
      </c>
      <c r="I191" s="215">
        <v>-8.3595462894968708</v>
      </c>
      <c r="J191" s="319"/>
      <c r="K191" s="319"/>
      <c r="L191" s="319"/>
    </row>
    <row r="192" spans="1:12" s="8" customFormat="1">
      <c r="A192" s="6"/>
      <c r="B192" s="182" t="s">
        <v>78</v>
      </c>
      <c r="C192" s="44" t="s">
        <v>83</v>
      </c>
      <c r="D192" s="215"/>
      <c r="E192" s="234"/>
      <c r="F192" s="215"/>
      <c r="G192" s="215">
        <v>-0.51575970224940804</v>
      </c>
      <c r="H192" s="215">
        <v>-1.0459606761617994</v>
      </c>
      <c r="I192" s="215">
        <v>-1.5909783948004119</v>
      </c>
      <c r="J192" s="319"/>
      <c r="K192" s="319"/>
      <c r="L192" s="319"/>
    </row>
    <row r="193" spans="1:12" s="8" customFormat="1">
      <c r="A193" s="6"/>
      <c r="B193" s="182" t="s">
        <v>120</v>
      </c>
      <c r="C193" s="44" t="s">
        <v>83</v>
      </c>
      <c r="D193" s="215"/>
      <c r="E193" s="234"/>
      <c r="F193" s="215"/>
      <c r="G193" s="215">
        <v>-5.0365247040745862</v>
      </c>
      <c r="H193" s="215">
        <v>-10.222706142213102</v>
      </c>
      <c r="I193" s="215">
        <v>-15.574246759435795</v>
      </c>
      <c r="J193" s="319"/>
      <c r="K193" s="319"/>
      <c r="L193" s="319"/>
    </row>
    <row r="194" spans="1:12" s="8" customFormat="1">
      <c r="A194" s="6"/>
      <c r="B194" s="182" t="s">
        <v>45</v>
      </c>
      <c r="C194" s="44" t="s">
        <v>83</v>
      </c>
      <c r="D194" s="215"/>
      <c r="E194" s="234"/>
      <c r="F194" s="215"/>
      <c r="G194" s="215">
        <v>-1.6822749640883976</v>
      </c>
      <c r="H194" s="215">
        <v>-3.4108619683646406</v>
      </c>
      <c r="I194" s="215">
        <v>-5.18605135369606</v>
      </c>
      <c r="J194" s="319"/>
      <c r="K194" s="319"/>
      <c r="L194" s="319"/>
    </row>
    <row r="195" spans="1:12" s="8" customFormat="1">
      <c r="A195" s="6"/>
      <c r="B195" s="182" t="s">
        <v>77</v>
      </c>
      <c r="C195" s="44" t="s">
        <v>83</v>
      </c>
      <c r="D195" s="215"/>
      <c r="E195" s="234"/>
      <c r="F195" s="215"/>
      <c r="G195" s="215">
        <v>-0.11078186060348491</v>
      </c>
      <c r="H195" s="215">
        <v>-0.22455926271768806</v>
      </c>
      <c r="I195" s="215">
        <v>-0.3412918817453498</v>
      </c>
      <c r="J195" s="319"/>
      <c r="K195" s="319"/>
      <c r="L195" s="319"/>
    </row>
    <row r="196" spans="1:12" s="8" customFormat="1">
      <c r="A196" s="6"/>
      <c r="B196" s="182" t="s">
        <v>79</v>
      </c>
      <c r="C196" s="44" t="s">
        <v>83</v>
      </c>
      <c r="D196" s="215"/>
      <c r="E196" s="234"/>
      <c r="F196" s="215"/>
      <c r="G196" s="215">
        <v>-28.192011457602689</v>
      </c>
      <c r="H196" s="215">
        <v>-57.150333044825672</v>
      </c>
      <c r="I196" s="215">
        <v>-86.868969016478957</v>
      </c>
      <c r="J196" s="319"/>
      <c r="K196" s="319"/>
      <c r="L196" s="319"/>
    </row>
    <row r="197" spans="1:12" s="8" customFormat="1">
      <c r="A197" s="6"/>
      <c r="B197" s="182" t="s">
        <v>46</v>
      </c>
      <c r="C197" s="44" t="s">
        <v>83</v>
      </c>
      <c r="D197" s="215"/>
      <c r="E197" s="234"/>
      <c r="F197" s="215"/>
      <c r="G197" s="215">
        <v>-2.3660384765193374</v>
      </c>
      <c r="H197" s="215">
        <v>-4.7972126005099129</v>
      </c>
      <c r="I197" s="215">
        <v>-7.2939307223770271</v>
      </c>
      <c r="J197" s="319"/>
      <c r="K197" s="319"/>
      <c r="L197" s="319"/>
    </row>
    <row r="198" spans="1:12" s="8" customFormat="1">
      <c r="A198" s="6"/>
      <c r="B198" s="182" t="s">
        <v>47</v>
      </c>
      <c r="C198" s="44" t="s">
        <v>83</v>
      </c>
      <c r="D198" s="215"/>
      <c r="E198" s="234"/>
      <c r="F198" s="215"/>
      <c r="G198" s="215">
        <v>-0.82280178596685072</v>
      </c>
      <c r="H198" s="215">
        <v>-1.6674330070715975</v>
      </c>
      <c r="I198" s="215">
        <v>-2.5331690939863942</v>
      </c>
      <c r="J198" s="319"/>
      <c r="K198" s="319"/>
      <c r="L198" s="319"/>
    </row>
    <row r="199" spans="1:12" s="8" customFormat="1">
      <c r="A199" s="6"/>
      <c r="B199" s="182" t="s">
        <v>142</v>
      </c>
      <c r="C199" s="44" t="s">
        <v>83</v>
      </c>
      <c r="D199" s="215"/>
      <c r="E199" s="234"/>
      <c r="F199" s="215"/>
      <c r="G199" s="215">
        <v>-12.982904317790055</v>
      </c>
      <c r="H199" s="215">
        <v>-26.310253035848014</v>
      </c>
      <c r="I199" s="215">
        <v>-39.970613249657283</v>
      </c>
      <c r="J199" s="319"/>
      <c r="K199" s="319"/>
      <c r="L199" s="319"/>
    </row>
    <row r="200" spans="1:12" s="8" customFormat="1">
      <c r="A200" s="6"/>
      <c r="B200" s="182" t="s">
        <v>145</v>
      </c>
      <c r="C200" s="44" t="s">
        <v>83</v>
      </c>
      <c r="D200" s="215"/>
      <c r="E200" s="234"/>
      <c r="F200" s="215"/>
      <c r="G200" s="215">
        <v>0</v>
      </c>
      <c r="H200" s="215">
        <v>0</v>
      </c>
      <c r="I200" s="215">
        <v>0</v>
      </c>
      <c r="J200" s="319"/>
      <c r="K200" s="319"/>
      <c r="L200" s="319"/>
    </row>
    <row r="201" spans="1:12" s="8" customFormat="1">
      <c r="A201" s="6"/>
      <c r="B201" s="182" t="s">
        <v>144</v>
      </c>
      <c r="C201" s="44" t="s">
        <v>83</v>
      </c>
      <c r="D201" s="215"/>
      <c r="E201" s="234"/>
      <c r="F201" s="215"/>
      <c r="G201" s="215">
        <v>0</v>
      </c>
      <c r="H201" s="215">
        <v>0</v>
      </c>
      <c r="I201" s="215">
        <v>0</v>
      </c>
      <c r="J201" s="319"/>
      <c r="K201" s="319"/>
      <c r="L201" s="319"/>
    </row>
    <row r="202" spans="1:12" s="8" customFormat="1">
      <c r="A202" s="6"/>
      <c r="B202" s="182" t="s">
        <v>143</v>
      </c>
      <c r="C202" s="44" t="s">
        <v>83</v>
      </c>
      <c r="D202" s="215"/>
      <c r="E202" s="234"/>
      <c r="F202" s="215"/>
      <c r="G202" s="215">
        <v>0</v>
      </c>
      <c r="H202" s="215">
        <v>0</v>
      </c>
      <c r="I202" s="215">
        <v>0</v>
      </c>
      <c r="J202" s="319"/>
      <c r="K202" s="319"/>
      <c r="L202" s="319"/>
    </row>
    <row r="203" spans="1:12" s="17" customFormat="1">
      <c r="A203" s="6"/>
      <c r="B203" s="182" t="s">
        <v>226</v>
      </c>
      <c r="C203" s="44" t="s">
        <v>83</v>
      </c>
      <c r="D203" s="215"/>
      <c r="E203" s="234"/>
      <c r="F203" s="215"/>
      <c r="G203" s="215">
        <v>0</v>
      </c>
      <c r="H203" s="215">
        <v>0</v>
      </c>
      <c r="I203" s="215">
        <v>0</v>
      </c>
      <c r="J203" s="319"/>
      <c r="K203" s="319"/>
      <c r="L203" s="319"/>
    </row>
    <row r="204" spans="1:12" s="17" customFormat="1">
      <c r="A204" s="6"/>
      <c r="B204" s="182" t="s">
        <v>227</v>
      </c>
      <c r="C204" s="44" t="s">
        <v>83</v>
      </c>
      <c r="D204" s="215"/>
      <c r="E204" s="234"/>
      <c r="F204" s="215"/>
      <c r="G204" s="215">
        <v>0</v>
      </c>
      <c r="H204" s="215">
        <v>0</v>
      </c>
      <c r="I204" s="215">
        <v>0</v>
      </c>
      <c r="J204" s="319"/>
      <c r="K204" s="319"/>
      <c r="L204" s="319"/>
    </row>
    <row r="205" spans="1:12" s="17" customFormat="1">
      <c r="A205" s="6"/>
      <c r="B205" s="182" t="s">
        <v>228</v>
      </c>
      <c r="C205" s="44" t="s">
        <v>83</v>
      </c>
      <c r="D205" s="215"/>
      <c r="E205" s="234"/>
      <c r="F205" s="215"/>
      <c r="G205" s="215">
        <v>0</v>
      </c>
      <c r="H205" s="215">
        <v>0</v>
      </c>
      <c r="I205" s="215">
        <v>0</v>
      </c>
      <c r="J205" s="319"/>
      <c r="K205" s="319"/>
      <c r="L205" s="319"/>
    </row>
    <row r="206" spans="1:12" s="17" customFormat="1">
      <c r="A206" s="6"/>
      <c r="B206" s="182" t="s">
        <v>239</v>
      </c>
      <c r="C206" s="44" t="s">
        <v>83</v>
      </c>
      <c r="D206" s="215"/>
      <c r="E206" s="234"/>
      <c r="F206" s="215"/>
      <c r="G206" s="215">
        <v>0</v>
      </c>
      <c r="H206" s="215">
        <v>0</v>
      </c>
      <c r="I206" s="215">
        <v>0</v>
      </c>
      <c r="J206" s="319"/>
      <c r="K206" s="319"/>
      <c r="L206" s="319"/>
    </row>
    <row r="207" spans="1:12" s="8" customFormat="1">
      <c r="A207" s="6"/>
      <c r="B207" s="182"/>
      <c r="C207" s="44"/>
      <c r="D207" s="215"/>
      <c r="E207" s="234"/>
      <c r="F207" s="215"/>
      <c r="G207" s="215"/>
      <c r="H207" s="215"/>
      <c r="I207" s="215"/>
      <c r="J207" s="319"/>
      <c r="K207" s="319"/>
      <c r="L207" s="319"/>
    </row>
    <row r="208" spans="1:12" s="89" customFormat="1" ht="27.6">
      <c r="A208" s="9"/>
      <c r="B208" s="466" t="s">
        <v>361</v>
      </c>
      <c r="C208" s="118" t="s">
        <v>83</v>
      </c>
      <c r="D208" s="226"/>
      <c r="E208" s="237"/>
      <c r="F208" s="228"/>
      <c r="G208" s="228">
        <v>-295.14598486707166</v>
      </c>
      <c r="H208" s="228">
        <v>-504.29197397445876</v>
      </c>
      <c r="I208" s="228">
        <v>-619.48689212830243</v>
      </c>
    </row>
    <row r="209" spans="1:12" s="8" customFormat="1">
      <c r="A209" s="6"/>
      <c r="B209" s="177"/>
      <c r="C209" s="44"/>
      <c r="D209" s="215"/>
      <c r="E209" s="215"/>
      <c r="F209" s="215"/>
      <c r="G209" s="215"/>
      <c r="H209" s="215"/>
      <c r="I209" s="215"/>
      <c r="J209" s="319"/>
      <c r="K209" s="319"/>
      <c r="L209" s="319"/>
    </row>
    <row r="210" spans="1:12" s="8" customFormat="1">
      <c r="A210" s="6"/>
      <c r="B210" s="321" t="s">
        <v>362</v>
      </c>
      <c r="C210" s="44"/>
      <c r="D210" s="215"/>
      <c r="E210" s="234"/>
      <c r="F210" s="215"/>
      <c r="G210" s="215"/>
      <c r="H210" s="215"/>
      <c r="I210" s="215"/>
      <c r="J210" s="319"/>
      <c r="K210" s="319"/>
      <c r="L210" s="319"/>
    </row>
    <row r="211" spans="1:12" s="8" customFormat="1">
      <c r="A211" s="6"/>
      <c r="B211" s="182" t="s">
        <v>41</v>
      </c>
      <c r="C211" s="44" t="s">
        <v>83</v>
      </c>
      <c r="D211" s="215"/>
      <c r="E211" s="234"/>
      <c r="F211" s="215"/>
      <c r="G211" s="215">
        <v>297.57467532710956</v>
      </c>
      <c r="H211" s="215">
        <v>514.78716223855349</v>
      </c>
      <c r="I211" s="215">
        <v>645.12689047029357</v>
      </c>
      <c r="J211" s="319"/>
      <c r="K211" s="319"/>
      <c r="L211" s="319"/>
    </row>
    <row r="212" spans="1:12" s="8" customFormat="1">
      <c r="A212" s="6"/>
      <c r="B212" s="182" t="s">
        <v>42</v>
      </c>
      <c r="C212" s="44" t="s">
        <v>83</v>
      </c>
      <c r="D212" s="215"/>
      <c r="E212" s="234"/>
      <c r="F212" s="215"/>
      <c r="G212" s="215">
        <v>288.42204472838029</v>
      </c>
      <c r="H212" s="215">
        <v>496.23907614765926</v>
      </c>
      <c r="I212" s="215">
        <v>616.94858391237699</v>
      </c>
      <c r="J212" s="319"/>
      <c r="K212" s="319"/>
      <c r="L212" s="319"/>
    </row>
    <row r="213" spans="1:12" s="8" customFormat="1">
      <c r="A213" s="6"/>
      <c r="B213" s="182" t="s">
        <v>43</v>
      </c>
      <c r="C213" s="44" t="s">
        <v>83</v>
      </c>
      <c r="D213" s="215"/>
      <c r="E213" s="234"/>
      <c r="F213" s="215"/>
      <c r="G213" s="215">
        <v>191.341387579209</v>
      </c>
      <c r="H213" s="215">
        <v>346.83194479508467</v>
      </c>
      <c r="I213" s="215">
        <v>463.95568140734059</v>
      </c>
      <c r="J213" s="319"/>
      <c r="K213" s="319"/>
      <c r="L213" s="319"/>
    </row>
    <row r="214" spans="1:12" s="8" customFormat="1">
      <c r="A214" s="6"/>
      <c r="B214" s="182" t="s">
        <v>44</v>
      </c>
      <c r="C214" s="44" t="s">
        <v>83</v>
      </c>
      <c r="D214" s="215"/>
      <c r="E214" s="234"/>
      <c r="F214" s="215"/>
      <c r="G214" s="215">
        <v>152.31475780904324</v>
      </c>
      <c r="H214" s="215">
        <v>267.74328487309572</v>
      </c>
      <c r="I214" s="215">
        <v>343.80395827992368</v>
      </c>
      <c r="J214" s="319"/>
      <c r="K214" s="319"/>
      <c r="L214" s="319"/>
    </row>
    <row r="215" spans="1:12" s="8" customFormat="1">
      <c r="A215" s="6"/>
      <c r="B215" s="182" t="s">
        <v>119</v>
      </c>
      <c r="C215" s="44" t="s">
        <v>83</v>
      </c>
      <c r="D215" s="215"/>
      <c r="E215" s="234"/>
      <c r="F215" s="215"/>
      <c r="G215" s="215">
        <v>56.850752179208996</v>
      </c>
      <c r="H215" s="215">
        <v>120.82418020878083</v>
      </c>
      <c r="I215" s="215">
        <v>193.35879510366522</v>
      </c>
      <c r="J215" s="319"/>
      <c r="K215" s="319"/>
      <c r="L215" s="319"/>
    </row>
    <row r="216" spans="1:12" s="8" customFormat="1">
      <c r="A216" s="6"/>
      <c r="B216" s="182" t="s">
        <v>78</v>
      </c>
      <c r="C216" s="44" t="s">
        <v>83</v>
      </c>
      <c r="D216" s="215"/>
      <c r="E216" s="234"/>
      <c r="F216" s="215"/>
      <c r="G216" s="215">
        <v>54.13778772893275</v>
      </c>
      <c r="H216" s="215">
        <v>115.3245080018072</v>
      </c>
      <c r="I216" s="215">
        <v>184.99924881416837</v>
      </c>
      <c r="J216" s="319"/>
      <c r="K216" s="319"/>
      <c r="L216" s="319"/>
    </row>
    <row r="217" spans="1:12" s="8" customFormat="1">
      <c r="A217" s="6"/>
      <c r="B217" s="182" t="s">
        <v>120</v>
      </c>
      <c r="C217" s="44" t="s">
        <v>83</v>
      </c>
      <c r="D217" s="215"/>
      <c r="E217" s="234"/>
      <c r="F217" s="215"/>
      <c r="G217" s="215">
        <v>53.622028026683353</v>
      </c>
      <c r="H217" s="215">
        <v>114.27854732564538</v>
      </c>
      <c r="I217" s="215">
        <v>183.40827041936797</v>
      </c>
      <c r="J217" s="319"/>
      <c r="K217" s="319"/>
      <c r="L217" s="319"/>
    </row>
    <row r="218" spans="1:12" s="8" customFormat="1">
      <c r="A218" s="6"/>
      <c r="B218" s="182" t="s">
        <v>45</v>
      </c>
      <c r="C218" s="44" t="s">
        <v>83</v>
      </c>
      <c r="D218" s="215"/>
      <c r="E218" s="234"/>
      <c r="F218" s="215"/>
      <c r="G218" s="215">
        <v>48.585503322608758</v>
      </c>
      <c r="H218" s="215">
        <v>104.05584118343228</v>
      </c>
      <c r="I218" s="215">
        <v>167.8340236599322</v>
      </c>
      <c r="J218" s="319"/>
      <c r="K218" s="319"/>
      <c r="L218" s="319"/>
    </row>
    <row r="219" spans="1:12" s="8" customFormat="1">
      <c r="A219" s="6"/>
      <c r="B219" s="182" t="s">
        <v>77</v>
      </c>
      <c r="C219" s="44" t="s">
        <v>83</v>
      </c>
      <c r="D219" s="215"/>
      <c r="E219" s="234"/>
      <c r="F219" s="215"/>
      <c r="G219" s="215">
        <v>46.903228358520352</v>
      </c>
      <c r="H219" s="215">
        <v>100.64497921506762</v>
      </c>
      <c r="I219" s="215">
        <v>162.64797230623611</v>
      </c>
      <c r="J219" s="319"/>
      <c r="K219" s="319"/>
      <c r="L219" s="319"/>
    </row>
    <row r="220" spans="1:12" s="8" customFormat="1">
      <c r="A220" s="6"/>
      <c r="B220" s="182" t="s">
        <v>79</v>
      </c>
      <c r="C220" s="44" t="s">
        <v>83</v>
      </c>
      <c r="D220" s="215"/>
      <c r="E220" s="234"/>
      <c r="F220" s="215"/>
      <c r="G220" s="215">
        <v>46.79244649791687</v>
      </c>
      <c r="H220" s="215">
        <v>100.42041995234996</v>
      </c>
      <c r="I220" s="215">
        <v>162.30668042449076</v>
      </c>
      <c r="J220" s="319"/>
      <c r="K220" s="319"/>
      <c r="L220" s="319"/>
    </row>
    <row r="221" spans="1:12" s="8" customFormat="1">
      <c r="A221" s="6"/>
      <c r="B221" s="182" t="s">
        <v>46</v>
      </c>
      <c r="C221" s="44" t="s">
        <v>83</v>
      </c>
      <c r="D221" s="215"/>
      <c r="E221" s="234"/>
      <c r="F221" s="215"/>
      <c r="G221" s="215">
        <v>18.600435040314153</v>
      </c>
      <c r="H221" s="215">
        <v>43.270086907524274</v>
      </c>
      <c r="I221" s="215">
        <v>75.437711408011864</v>
      </c>
      <c r="J221" s="319"/>
      <c r="K221" s="319"/>
      <c r="L221" s="319"/>
    </row>
    <row r="222" spans="1:12" s="8" customFormat="1">
      <c r="A222" s="6"/>
      <c r="B222" s="182" t="s">
        <v>47</v>
      </c>
      <c r="C222" s="44" t="s">
        <v>83</v>
      </c>
      <c r="D222" s="215"/>
      <c r="E222" s="234"/>
      <c r="F222" s="215"/>
      <c r="G222" s="215">
        <v>16.234396563794803</v>
      </c>
      <c r="H222" s="215">
        <v>38.472874307014365</v>
      </c>
      <c r="I222" s="215">
        <v>68.143780685634852</v>
      </c>
      <c r="J222" s="319"/>
      <c r="K222" s="319"/>
      <c r="L222" s="319"/>
    </row>
    <row r="223" spans="1:12" s="8" customFormat="1">
      <c r="A223" s="6"/>
      <c r="B223" s="182" t="s">
        <v>142</v>
      </c>
      <c r="C223" s="44" t="s">
        <v>83</v>
      </c>
      <c r="D223" s="215"/>
      <c r="E223" s="234"/>
      <c r="F223" s="215"/>
      <c r="G223" s="215">
        <v>15.411594777827929</v>
      </c>
      <c r="H223" s="215">
        <v>36.805441299942743</v>
      </c>
      <c r="I223" s="215">
        <v>65.610611591648421</v>
      </c>
      <c r="J223" s="319"/>
      <c r="K223" s="319"/>
      <c r="L223" s="319"/>
    </row>
    <row r="224" spans="1:12" s="8" customFormat="1">
      <c r="A224" s="6"/>
      <c r="B224" s="182" t="s">
        <v>145</v>
      </c>
      <c r="C224" s="44" t="s">
        <v>83</v>
      </c>
      <c r="D224" s="215"/>
      <c r="E224" s="234"/>
      <c r="F224" s="215"/>
      <c r="G224" s="215">
        <v>2.4286904600378989</v>
      </c>
      <c r="H224" s="215">
        <v>10.495188264094736</v>
      </c>
      <c r="I224" s="215">
        <v>25.639998341991145</v>
      </c>
      <c r="J224" s="319"/>
      <c r="K224" s="319"/>
      <c r="L224" s="319"/>
    </row>
    <row r="225" spans="1:12" s="8" customFormat="1">
      <c r="A225" s="6"/>
      <c r="B225" s="182" t="s">
        <v>144</v>
      </c>
      <c r="C225" s="44" t="s">
        <v>83</v>
      </c>
      <c r="D225" s="215"/>
      <c r="E225" s="234"/>
      <c r="F225" s="215"/>
      <c r="G225" s="215">
        <v>2.4286904600378989</v>
      </c>
      <c r="H225" s="215">
        <v>10.495188264094736</v>
      </c>
      <c r="I225" s="215">
        <v>25.639998341991145</v>
      </c>
      <c r="J225" s="319"/>
      <c r="K225" s="319"/>
      <c r="L225" s="319"/>
    </row>
    <row r="226" spans="1:12" s="8" customFormat="1">
      <c r="A226" s="6"/>
      <c r="B226" s="182" t="s">
        <v>143</v>
      </c>
      <c r="C226" s="44" t="s">
        <v>83</v>
      </c>
      <c r="D226" s="215"/>
      <c r="E226" s="234"/>
      <c r="F226" s="215"/>
      <c r="G226" s="215">
        <v>2.4286904600378989</v>
      </c>
      <c r="H226" s="215">
        <v>10.495188264094736</v>
      </c>
      <c r="I226" s="215">
        <v>25.639998341991145</v>
      </c>
      <c r="J226" s="319"/>
      <c r="K226" s="319"/>
      <c r="L226" s="319"/>
    </row>
    <row r="227" spans="1:12" s="17" customFormat="1">
      <c r="A227" s="6"/>
      <c r="B227" s="182" t="s">
        <v>226</v>
      </c>
      <c r="C227" s="44" t="s">
        <v>83</v>
      </c>
      <c r="D227" s="215"/>
      <c r="E227" s="234"/>
      <c r="F227" s="215"/>
      <c r="G227" s="215">
        <v>2.4286904600378989</v>
      </c>
      <c r="H227" s="215">
        <v>10.495188264094736</v>
      </c>
      <c r="I227" s="215">
        <v>25.639998341991145</v>
      </c>
      <c r="J227" s="319"/>
      <c r="K227" s="319"/>
      <c r="L227" s="319"/>
    </row>
    <row r="228" spans="1:12" s="17" customFormat="1">
      <c r="A228" s="6"/>
      <c r="B228" s="182" t="s">
        <v>227</v>
      </c>
      <c r="C228" s="44" t="s">
        <v>83</v>
      </c>
      <c r="D228" s="215"/>
      <c r="E228" s="234"/>
      <c r="F228" s="215"/>
      <c r="G228" s="215">
        <v>2.4286904600378989</v>
      </c>
      <c r="H228" s="215">
        <v>10.495188264094736</v>
      </c>
      <c r="I228" s="215">
        <v>25.639998341991145</v>
      </c>
      <c r="J228" s="319"/>
      <c r="K228" s="319"/>
      <c r="L228" s="319"/>
    </row>
    <row r="229" spans="1:12" s="17" customFormat="1">
      <c r="A229" s="6"/>
      <c r="B229" s="182" t="s">
        <v>228</v>
      </c>
      <c r="C229" s="44" t="s">
        <v>83</v>
      </c>
      <c r="D229" s="215"/>
      <c r="E229" s="234"/>
      <c r="F229" s="215"/>
      <c r="G229" s="215">
        <v>2.4286904600378989</v>
      </c>
      <c r="H229" s="215">
        <v>10.495188264094736</v>
      </c>
      <c r="I229" s="215">
        <v>25.639998341991145</v>
      </c>
      <c r="J229" s="319"/>
      <c r="K229" s="319"/>
      <c r="L229" s="319"/>
    </row>
    <row r="230" spans="1:12" s="17" customFormat="1">
      <c r="A230" s="6"/>
      <c r="B230" s="182" t="s">
        <v>239</v>
      </c>
      <c r="C230" s="44" t="s">
        <v>83</v>
      </c>
      <c r="D230" s="215"/>
      <c r="E230" s="234"/>
      <c r="F230" s="215"/>
      <c r="G230" s="215">
        <v>2.4286904600378989</v>
      </c>
      <c r="H230" s="215">
        <v>10.495188264094736</v>
      </c>
      <c r="I230" s="215">
        <v>25.639998341991145</v>
      </c>
      <c r="J230" s="319"/>
      <c r="K230" s="319"/>
      <c r="L230" s="319"/>
    </row>
    <row r="231" spans="1:12" s="8" customFormat="1">
      <c r="A231" s="6"/>
      <c r="B231" s="182"/>
      <c r="C231" s="44"/>
      <c r="D231" s="215"/>
      <c r="E231" s="234"/>
      <c r="F231" s="215"/>
      <c r="G231" s="215"/>
      <c r="H231" s="215"/>
      <c r="I231" s="215"/>
      <c r="J231" s="319"/>
      <c r="K231" s="319"/>
      <c r="L231" s="319"/>
    </row>
    <row r="232" spans="1:12" s="8" customFormat="1">
      <c r="A232" s="6"/>
      <c r="B232" s="321" t="s">
        <v>363</v>
      </c>
      <c r="C232" s="44"/>
      <c r="D232" s="215"/>
      <c r="E232" s="238"/>
      <c r="F232" s="215"/>
      <c r="G232" s="215"/>
      <c r="H232" s="215"/>
      <c r="I232" s="215"/>
      <c r="J232" s="319"/>
      <c r="K232" s="319"/>
      <c r="L232" s="319"/>
    </row>
    <row r="233" spans="1:12" s="8" customFormat="1">
      <c r="A233" s="6"/>
      <c r="B233" s="182" t="s">
        <v>41</v>
      </c>
      <c r="C233" s="196" t="s">
        <v>1</v>
      </c>
      <c r="D233" s="247"/>
      <c r="E233" s="248"/>
      <c r="F233" s="247"/>
      <c r="G233" s="469">
        <v>0.11420404624910749</v>
      </c>
      <c r="H233" s="469">
        <v>0.117822856321303</v>
      </c>
      <c r="I233" s="469">
        <v>0.11859885438027512</v>
      </c>
      <c r="J233" s="319"/>
      <c r="K233" s="319"/>
      <c r="L233" s="319"/>
    </row>
    <row r="234" spans="1:12" s="8" customFormat="1">
      <c r="A234" s="6"/>
      <c r="B234" s="182" t="s">
        <v>42</v>
      </c>
      <c r="C234" s="196" t="s">
        <v>1</v>
      </c>
      <c r="D234" s="247"/>
      <c r="E234" s="248"/>
      <c r="F234" s="247"/>
      <c r="G234" s="469">
        <v>1.2360675023205991E-2</v>
      </c>
      <c r="H234" s="469">
        <v>0</v>
      </c>
      <c r="I234" s="469">
        <v>0</v>
      </c>
      <c r="J234" s="319"/>
      <c r="K234" s="319"/>
      <c r="L234" s="319"/>
    </row>
    <row r="235" spans="1:12" s="8" customFormat="1">
      <c r="A235" s="6"/>
      <c r="B235" s="182" t="s">
        <v>43</v>
      </c>
      <c r="C235" s="196" t="s">
        <v>1</v>
      </c>
      <c r="D235" s="247"/>
      <c r="E235" s="248"/>
      <c r="F235" s="247"/>
      <c r="G235" s="469">
        <v>0.48696371858792131</v>
      </c>
      <c r="H235" s="469">
        <v>0.5023942507581729</v>
      </c>
      <c r="I235" s="469">
        <v>0.50570309061827567</v>
      </c>
      <c r="J235" s="319"/>
      <c r="K235" s="319"/>
      <c r="L235" s="319"/>
    </row>
    <row r="236" spans="1:12" s="8" customFormat="1">
      <c r="A236" s="6"/>
      <c r="B236" s="182" t="s">
        <v>44</v>
      </c>
      <c r="C236" s="196" t="s">
        <v>1</v>
      </c>
      <c r="D236" s="247"/>
      <c r="E236" s="248"/>
      <c r="F236" s="247"/>
      <c r="G236" s="469">
        <v>1.2154836860969487E-2</v>
      </c>
      <c r="H236" s="469">
        <v>0</v>
      </c>
      <c r="I236" s="469">
        <v>0</v>
      </c>
      <c r="J236" s="319"/>
      <c r="K236" s="319"/>
      <c r="L236" s="319"/>
    </row>
    <row r="237" spans="1:12" s="8" customFormat="1">
      <c r="A237" s="6"/>
      <c r="B237" s="182" t="s">
        <v>119</v>
      </c>
      <c r="C237" s="196" t="s">
        <v>1</v>
      </c>
      <c r="D237" s="247"/>
      <c r="E237" s="248"/>
      <c r="F237" s="247"/>
      <c r="G237" s="469">
        <v>1.5198693620144183E-2</v>
      </c>
      <c r="H237" s="469">
        <v>1.5289074298369355E-2</v>
      </c>
      <c r="I237" s="469">
        <v>1.49872970096969E-2</v>
      </c>
      <c r="J237" s="319"/>
      <c r="K237" s="319"/>
      <c r="L237" s="319"/>
    </row>
    <row r="238" spans="1:12" s="8" customFormat="1">
      <c r="A238" s="6"/>
      <c r="B238" s="182" t="s">
        <v>78</v>
      </c>
      <c r="C238" s="196" t="s">
        <v>1</v>
      </c>
      <c r="D238" s="247"/>
      <c r="E238" s="248"/>
      <c r="F238" s="247"/>
      <c r="G238" s="469">
        <v>1.7073801792888434E-3</v>
      </c>
      <c r="H238" s="469">
        <v>1.6622342903648826E-3</v>
      </c>
      <c r="I238" s="469">
        <v>1.5709042440314718E-3</v>
      </c>
      <c r="J238" s="319"/>
      <c r="K238" s="319"/>
      <c r="L238" s="319"/>
    </row>
    <row r="239" spans="1:12" s="8" customFormat="1">
      <c r="A239" s="6"/>
      <c r="B239" s="182" t="s">
        <v>120</v>
      </c>
      <c r="C239" s="196" t="s">
        <v>1</v>
      </c>
      <c r="D239" s="247"/>
      <c r="E239" s="248"/>
      <c r="F239" s="247"/>
      <c r="G239" s="469">
        <v>8.9777702086274499E-3</v>
      </c>
      <c r="H239" s="469">
        <v>8.1296046656754613E-3</v>
      </c>
      <c r="I239" s="469">
        <v>7.0112465073120436E-3</v>
      </c>
      <c r="J239" s="319"/>
      <c r="K239" s="319"/>
      <c r="L239" s="319"/>
    </row>
    <row r="240" spans="1:12" s="8" customFormat="1">
      <c r="A240" s="6"/>
      <c r="B240" s="182" t="s">
        <v>45</v>
      </c>
      <c r="C240" s="196" t="s">
        <v>1</v>
      </c>
      <c r="D240" s="247"/>
      <c r="E240" s="248"/>
      <c r="F240" s="247"/>
      <c r="G240" s="469">
        <v>7.2825819396741733E-3</v>
      </c>
      <c r="H240" s="469">
        <v>7.2257294466653967E-3</v>
      </c>
      <c r="I240" s="469">
        <v>6.9772190484737231E-3</v>
      </c>
      <c r="J240" s="319"/>
      <c r="K240" s="319"/>
      <c r="L240" s="319"/>
    </row>
    <row r="241" spans="1:12" s="8" customFormat="1">
      <c r="A241" s="6"/>
      <c r="B241" s="182" t="s">
        <v>77</v>
      </c>
      <c r="C241" s="196" t="s">
        <v>1</v>
      </c>
      <c r="D241" s="247"/>
      <c r="E241" s="248"/>
      <c r="F241" s="247"/>
      <c r="G241" s="469">
        <v>7.0525819334004824E-4</v>
      </c>
      <c r="H241" s="469">
        <v>7.1340758907814704E-4</v>
      </c>
      <c r="I241" s="469">
        <v>7.0350383927580409E-4</v>
      </c>
      <c r="J241" s="319"/>
      <c r="K241" s="319"/>
      <c r="L241" s="319"/>
    </row>
    <row r="242" spans="1:12" s="8" customFormat="1">
      <c r="A242" s="6"/>
      <c r="B242" s="182" t="s">
        <v>79</v>
      </c>
      <c r="C242" s="196" t="s">
        <v>1</v>
      </c>
      <c r="D242" s="247"/>
      <c r="E242" s="248"/>
      <c r="F242" s="247"/>
      <c r="G242" s="469">
        <v>0.15793857698211572</v>
      </c>
      <c r="H242" s="469">
        <v>0.15887777584106522</v>
      </c>
      <c r="I242" s="469">
        <v>0.15574183029668781</v>
      </c>
      <c r="J242" s="319"/>
      <c r="K242" s="319"/>
      <c r="L242" s="319"/>
    </row>
    <row r="243" spans="1:12" s="8" customFormat="1">
      <c r="A243" s="6"/>
      <c r="B243" s="182" t="s">
        <v>46</v>
      </c>
      <c r="C243" s="196" t="s">
        <v>1</v>
      </c>
      <c r="D243" s="247"/>
      <c r="E243" s="248"/>
      <c r="F243" s="247"/>
      <c r="G243" s="469">
        <v>1.0242599720914885E-2</v>
      </c>
      <c r="H243" s="469">
        <v>1.0162639435696169E-2</v>
      </c>
      <c r="I243" s="469">
        <v>9.8131215646653398E-3</v>
      </c>
      <c r="J243" s="319"/>
      <c r="K243" s="319"/>
      <c r="L243" s="319"/>
    </row>
    <row r="244" spans="1:12" s="8" customFormat="1">
      <c r="A244" s="6"/>
      <c r="B244" s="182" t="s">
        <v>47</v>
      </c>
      <c r="C244" s="196" t="s">
        <v>1</v>
      </c>
      <c r="D244" s="247"/>
      <c r="E244" s="248"/>
      <c r="F244" s="247"/>
      <c r="G244" s="469">
        <v>1.0266697885900971E-2</v>
      </c>
      <c r="H244" s="469">
        <v>1.0592021120391686E-2</v>
      </c>
      <c r="I244" s="469">
        <v>1.0661781675233451E-2</v>
      </c>
      <c r="J244" s="319"/>
      <c r="K244" s="319"/>
      <c r="L244" s="319"/>
    </row>
    <row r="245" spans="1:12" s="8" customFormat="1">
      <c r="A245" s="6"/>
      <c r="B245" s="182" t="s">
        <v>142</v>
      </c>
      <c r="C245" s="196" t="s">
        <v>1</v>
      </c>
      <c r="D245" s="247"/>
      <c r="E245" s="248"/>
      <c r="F245" s="247"/>
      <c r="G245" s="469">
        <v>0.16199716454878943</v>
      </c>
      <c r="H245" s="469">
        <v>0.16713040623321759</v>
      </c>
      <c r="I245" s="469">
        <v>0.16823115081607273</v>
      </c>
      <c r="J245" s="319"/>
      <c r="K245" s="319"/>
      <c r="L245" s="319"/>
    </row>
    <row r="246" spans="1:12" s="8" customFormat="1">
      <c r="A246" s="6"/>
      <c r="B246" s="182" t="s">
        <v>145</v>
      </c>
      <c r="C246" s="196" t="s">
        <v>1</v>
      </c>
      <c r="D246" s="247"/>
      <c r="E246" s="248"/>
      <c r="F246" s="247"/>
      <c r="G246" s="469">
        <v>0</v>
      </c>
      <c r="H246" s="469">
        <v>0</v>
      </c>
      <c r="I246" s="469">
        <v>0</v>
      </c>
      <c r="J246" s="319"/>
      <c r="K246" s="319"/>
      <c r="L246" s="319"/>
    </row>
    <row r="247" spans="1:12" s="8" customFormat="1">
      <c r="A247" s="6"/>
      <c r="B247" s="182" t="s">
        <v>144</v>
      </c>
      <c r="C247" s="196" t="s">
        <v>1</v>
      </c>
      <c r="D247" s="247"/>
      <c r="E247" s="248"/>
      <c r="F247" s="247"/>
      <c r="G247" s="469">
        <v>0</v>
      </c>
      <c r="H247" s="469">
        <v>0</v>
      </c>
      <c r="I247" s="469">
        <v>0</v>
      </c>
      <c r="J247" s="319"/>
      <c r="K247" s="319"/>
      <c r="L247" s="319"/>
    </row>
    <row r="248" spans="1:12" s="8" customFormat="1">
      <c r="A248" s="6"/>
      <c r="B248" s="182" t="s">
        <v>143</v>
      </c>
      <c r="C248" s="196" t="s">
        <v>1</v>
      </c>
      <c r="D248" s="247"/>
      <c r="E248" s="248"/>
      <c r="F248" s="247"/>
      <c r="G248" s="469">
        <v>0</v>
      </c>
      <c r="H248" s="469">
        <v>0</v>
      </c>
      <c r="I248" s="469">
        <v>0</v>
      </c>
      <c r="J248" s="319"/>
      <c r="K248" s="319"/>
      <c r="L248" s="319"/>
    </row>
    <row r="249" spans="1:12" s="17" customFormat="1">
      <c r="A249" s="6"/>
      <c r="B249" s="182" t="s">
        <v>226</v>
      </c>
      <c r="C249" s="196" t="s">
        <v>1</v>
      </c>
      <c r="D249" s="247"/>
      <c r="E249" s="248"/>
      <c r="F249" s="247"/>
      <c r="G249" s="469">
        <v>0</v>
      </c>
      <c r="H249" s="469">
        <v>0</v>
      </c>
      <c r="I249" s="469">
        <v>0</v>
      </c>
      <c r="J249" s="319"/>
      <c r="K249" s="319"/>
      <c r="L249" s="319"/>
    </row>
    <row r="250" spans="1:12" s="17" customFormat="1">
      <c r="A250" s="6"/>
      <c r="B250" s="182" t="s">
        <v>227</v>
      </c>
      <c r="C250" s="196" t="s">
        <v>1</v>
      </c>
      <c r="D250" s="247"/>
      <c r="E250" s="248"/>
      <c r="F250" s="247"/>
      <c r="G250" s="469">
        <v>0</v>
      </c>
      <c r="H250" s="469">
        <v>0</v>
      </c>
      <c r="I250" s="469">
        <v>0</v>
      </c>
      <c r="J250" s="319"/>
      <c r="K250" s="319"/>
      <c r="L250" s="319"/>
    </row>
    <row r="251" spans="1:12" s="17" customFormat="1">
      <c r="A251" s="6"/>
      <c r="B251" s="182" t="s">
        <v>228</v>
      </c>
      <c r="C251" s="196" t="s">
        <v>1</v>
      </c>
      <c r="D251" s="247"/>
      <c r="E251" s="248"/>
      <c r="F251" s="247"/>
      <c r="G251" s="469">
        <v>0</v>
      </c>
      <c r="H251" s="469">
        <v>0</v>
      </c>
      <c r="I251" s="469">
        <v>0</v>
      </c>
      <c r="J251" s="319"/>
      <c r="K251" s="319"/>
      <c r="L251" s="319"/>
    </row>
    <row r="252" spans="1:12" s="17" customFormat="1">
      <c r="A252" s="6"/>
      <c r="B252" s="182" t="s">
        <v>239</v>
      </c>
      <c r="C252" s="196" t="s">
        <v>1</v>
      </c>
      <c r="D252" s="247"/>
      <c r="E252" s="248"/>
      <c r="F252" s="247"/>
      <c r="G252" s="469">
        <v>0</v>
      </c>
      <c r="H252" s="469">
        <v>0</v>
      </c>
      <c r="I252" s="469">
        <v>0</v>
      </c>
      <c r="J252" s="319"/>
      <c r="K252" s="319"/>
      <c r="L252" s="319"/>
    </row>
    <row r="253" spans="1:12" s="8" customFormat="1">
      <c r="A253" s="6"/>
      <c r="B253" s="182"/>
      <c r="C253" s="44"/>
      <c r="D253" s="247"/>
      <c r="E253" s="248"/>
      <c r="F253" s="247"/>
      <c r="G253" s="247"/>
      <c r="H253" s="247"/>
      <c r="I253" s="247"/>
      <c r="J253" s="319"/>
      <c r="K253" s="319"/>
      <c r="L253" s="319"/>
    </row>
    <row r="254" spans="1:12" s="89" customFormat="1">
      <c r="A254" s="9"/>
      <c r="B254" s="466" t="s">
        <v>364</v>
      </c>
      <c r="C254" s="118" t="s">
        <v>1</v>
      </c>
      <c r="D254" s="249"/>
      <c r="E254" s="250"/>
      <c r="F254" s="251"/>
      <c r="G254" s="251">
        <v>0.99999999999999989</v>
      </c>
      <c r="H254" s="251">
        <v>0.99999999999999978</v>
      </c>
      <c r="I254" s="251">
        <v>1</v>
      </c>
    </row>
    <row r="255" spans="1:12" s="8" customFormat="1">
      <c r="A255" s="6"/>
      <c r="B255" s="182"/>
      <c r="C255" s="44"/>
      <c r="D255" s="215"/>
      <c r="E255" s="234"/>
      <c r="F255" s="215"/>
      <c r="G255" s="215"/>
      <c r="H255" s="215"/>
      <c r="I255" s="215"/>
      <c r="J255" s="319"/>
      <c r="K255" s="319"/>
      <c r="L255" s="319"/>
    </row>
    <row r="256" spans="1:12" s="8" customFormat="1">
      <c r="A256" s="6"/>
      <c r="B256" s="321" t="s">
        <v>365</v>
      </c>
      <c r="C256" s="44"/>
      <c r="D256" s="215"/>
      <c r="E256" s="215"/>
      <c r="F256" s="215"/>
      <c r="G256" s="215"/>
      <c r="H256" s="215"/>
      <c r="I256" s="215"/>
      <c r="J256" s="319"/>
      <c r="K256" s="319"/>
      <c r="L256" s="319"/>
    </row>
    <row r="257" spans="1:12" s="8" customFormat="1">
      <c r="A257" s="6"/>
      <c r="B257" s="182" t="s">
        <v>41</v>
      </c>
      <c r="C257" s="44" t="s">
        <v>83</v>
      </c>
      <c r="D257" s="215"/>
      <c r="E257" s="215"/>
      <c r="F257" s="215"/>
      <c r="G257" s="215">
        <v>9.1526305987292815</v>
      </c>
      <c r="H257" s="215">
        <v>18.548086090894238</v>
      </c>
      <c r="I257" s="215">
        <v>28.178306557916599</v>
      </c>
      <c r="J257" s="319"/>
      <c r="K257" s="319"/>
      <c r="L257" s="319"/>
    </row>
    <row r="258" spans="1:12" s="8" customFormat="1">
      <c r="A258" s="6"/>
      <c r="B258" s="182" t="s">
        <v>42</v>
      </c>
      <c r="C258" s="44" t="s">
        <v>83</v>
      </c>
      <c r="D258" s="215"/>
      <c r="E258" s="215"/>
      <c r="F258" s="215"/>
      <c r="G258" s="215">
        <v>97.080657149171273</v>
      </c>
      <c r="H258" s="215">
        <v>149.40713135257459</v>
      </c>
      <c r="I258" s="215">
        <v>152.9929025050364</v>
      </c>
      <c r="J258" s="319"/>
      <c r="K258" s="319"/>
      <c r="L258" s="319"/>
    </row>
    <row r="259" spans="1:12" s="8" customFormat="1">
      <c r="A259" s="6"/>
      <c r="B259" s="182" t="s">
        <v>43</v>
      </c>
      <c r="C259" s="44" t="s">
        <v>83</v>
      </c>
      <c r="D259" s="215"/>
      <c r="E259" s="215"/>
      <c r="F259" s="215"/>
      <c r="G259" s="215">
        <v>39.026629770165748</v>
      </c>
      <c r="H259" s="215">
        <v>79.088659921988949</v>
      </c>
      <c r="I259" s="215">
        <v>120.15172312741691</v>
      </c>
      <c r="J259" s="319"/>
      <c r="K259" s="319"/>
      <c r="L259" s="319"/>
    </row>
    <row r="260" spans="1:12" s="8" customFormat="1">
      <c r="A260" s="6"/>
      <c r="B260" s="182" t="s">
        <v>44</v>
      </c>
      <c r="C260" s="44" t="s">
        <v>83</v>
      </c>
      <c r="D260" s="215"/>
      <c r="E260" s="215"/>
      <c r="F260" s="215"/>
      <c r="G260" s="215">
        <v>95.464005629834261</v>
      </c>
      <c r="H260" s="215">
        <v>146.91910466431491</v>
      </c>
      <c r="I260" s="215">
        <v>150.44516317625849</v>
      </c>
      <c r="J260" s="319"/>
      <c r="K260" s="319"/>
      <c r="L260" s="319"/>
    </row>
    <row r="261" spans="1:12" s="8" customFormat="1">
      <c r="A261" s="6"/>
      <c r="B261" s="182" t="s">
        <v>119</v>
      </c>
      <c r="C261" s="44" t="s">
        <v>83</v>
      </c>
      <c r="D261" s="215"/>
      <c r="E261" s="215"/>
      <c r="F261" s="215"/>
      <c r="G261" s="215">
        <v>2.7129644502762433</v>
      </c>
      <c r="H261" s="215">
        <v>5.4996722069736315</v>
      </c>
      <c r="I261" s="215">
        <v>8.3595462894968708</v>
      </c>
      <c r="J261" s="319"/>
      <c r="K261" s="319"/>
      <c r="L261" s="319"/>
    </row>
    <row r="262" spans="1:12" s="8" customFormat="1">
      <c r="A262" s="6"/>
      <c r="B262" s="182" t="s">
        <v>78</v>
      </c>
      <c r="C262" s="44" t="s">
        <v>83</v>
      </c>
      <c r="D262" s="215"/>
      <c r="E262" s="215"/>
      <c r="F262" s="215"/>
      <c r="G262" s="215">
        <v>0.51575970224940804</v>
      </c>
      <c r="H262" s="215">
        <v>1.0459606761617994</v>
      </c>
      <c r="I262" s="215">
        <v>1.5909783948004119</v>
      </c>
      <c r="J262" s="319"/>
      <c r="K262" s="319"/>
      <c r="L262" s="319"/>
    </row>
    <row r="263" spans="1:12" s="8" customFormat="1">
      <c r="A263" s="6"/>
      <c r="B263" s="182" t="s">
        <v>120</v>
      </c>
      <c r="C263" s="44" t="s">
        <v>83</v>
      </c>
      <c r="D263" s="215"/>
      <c r="E263" s="215"/>
      <c r="F263" s="215"/>
      <c r="G263" s="215">
        <v>5.0365247040745862</v>
      </c>
      <c r="H263" s="215">
        <v>10.222706142213102</v>
      </c>
      <c r="I263" s="215">
        <v>15.574246759435795</v>
      </c>
      <c r="J263" s="319"/>
      <c r="K263" s="319"/>
      <c r="L263" s="319"/>
    </row>
    <row r="264" spans="1:12" s="8" customFormat="1">
      <c r="A264" s="6"/>
      <c r="B264" s="182" t="s">
        <v>45</v>
      </c>
      <c r="C264" s="44" t="s">
        <v>83</v>
      </c>
      <c r="D264" s="215"/>
      <c r="E264" s="215"/>
      <c r="F264" s="215"/>
      <c r="G264" s="215">
        <v>1.6822749640883976</v>
      </c>
      <c r="H264" s="215">
        <v>3.4108619683646406</v>
      </c>
      <c r="I264" s="215">
        <v>5.18605135369606</v>
      </c>
      <c r="J264" s="319"/>
      <c r="K264" s="319"/>
      <c r="L264" s="319"/>
    </row>
    <row r="265" spans="1:12" s="8" customFormat="1">
      <c r="A265" s="6"/>
      <c r="B265" s="182" t="s">
        <v>77</v>
      </c>
      <c r="C265" s="44" t="s">
        <v>83</v>
      </c>
      <c r="D265" s="215"/>
      <c r="E265" s="215"/>
      <c r="F265" s="215"/>
      <c r="G265" s="215">
        <v>0.11078186060348491</v>
      </c>
      <c r="H265" s="215">
        <v>0.22455926271768806</v>
      </c>
      <c r="I265" s="215">
        <v>0.3412918817453498</v>
      </c>
      <c r="J265" s="319"/>
      <c r="K265" s="319"/>
      <c r="L265" s="319"/>
    </row>
    <row r="266" spans="1:12" s="8" customFormat="1">
      <c r="A266" s="6"/>
      <c r="B266" s="182" t="s">
        <v>79</v>
      </c>
      <c r="C266" s="44" t="s">
        <v>83</v>
      </c>
      <c r="D266" s="215"/>
      <c r="E266" s="215"/>
      <c r="F266" s="215"/>
      <c r="G266" s="215">
        <v>28.192011457602689</v>
      </c>
      <c r="H266" s="215">
        <v>57.150333044825672</v>
      </c>
      <c r="I266" s="215">
        <v>86.868969016478957</v>
      </c>
      <c r="J266" s="319"/>
      <c r="K266" s="319"/>
      <c r="L266" s="319"/>
    </row>
    <row r="267" spans="1:12" s="8" customFormat="1">
      <c r="A267" s="6"/>
      <c r="B267" s="182" t="s">
        <v>46</v>
      </c>
      <c r="C267" s="44" t="s">
        <v>83</v>
      </c>
      <c r="D267" s="215"/>
      <c r="E267" s="215"/>
      <c r="F267" s="215"/>
      <c r="G267" s="215">
        <v>2.3660384765193374</v>
      </c>
      <c r="H267" s="215">
        <v>4.7972126005099129</v>
      </c>
      <c r="I267" s="215">
        <v>7.2939307223770271</v>
      </c>
      <c r="J267" s="319"/>
      <c r="K267" s="319"/>
      <c r="L267" s="319"/>
    </row>
    <row r="268" spans="1:12">
      <c r="A268" s="6"/>
      <c r="B268" s="182" t="s">
        <v>47</v>
      </c>
      <c r="C268" s="44" t="s">
        <v>83</v>
      </c>
      <c r="D268" s="215"/>
      <c r="E268" s="215"/>
      <c r="F268" s="215"/>
      <c r="G268" s="215">
        <v>0.82280178596685072</v>
      </c>
      <c r="H268" s="215">
        <v>1.6674330070715975</v>
      </c>
      <c r="I268" s="215">
        <v>2.5331690939863942</v>
      </c>
      <c r="J268" s="319"/>
      <c r="K268" s="319"/>
      <c r="L268" s="319"/>
    </row>
    <row r="269" spans="1:12">
      <c r="A269" s="6"/>
      <c r="B269" s="182" t="s">
        <v>142</v>
      </c>
      <c r="C269" s="44" t="s">
        <v>83</v>
      </c>
      <c r="D269" s="215"/>
      <c r="E269" s="215"/>
      <c r="F269" s="215"/>
      <c r="G269" s="215">
        <v>12.982904317790055</v>
      </c>
      <c r="H269" s="215">
        <v>26.310253035848014</v>
      </c>
      <c r="I269" s="215">
        <v>39.970613249657283</v>
      </c>
      <c r="J269" s="319"/>
      <c r="K269" s="319"/>
      <c r="L269" s="319"/>
    </row>
    <row r="270" spans="1:12">
      <c r="A270" s="6"/>
      <c r="B270" s="182" t="s">
        <v>145</v>
      </c>
      <c r="C270" s="44" t="s">
        <v>83</v>
      </c>
      <c r="D270" s="215"/>
      <c r="E270" s="215"/>
      <c r="F270" s="215"/>
      <c r="G270" s="215">
        <v>0</v>
      </c>
      <c r="H270" s="215">
        <v>0</v>
      </c>
      <c r="I270" s="215">
        <v>0</v>
      </c>
      <c r="J270" s="319"/>
      <c r="K270" s="319"/>
      <c r="L270" s="319"/>
    </row>
    <row r="271" spans="1:12">
      <c r="A271" s="6"/>
      <c r="B271" s="182" t="s">
        <v>144</v>
      </c>
      <c r="C271" s="44" t="s">
        <v>83</v>
      </c>
      <c r="D271" s="215"/>
      <c r="E271" s="215"/>
      <c r="F271" s="215"/>
      <c r="G271" s="215">
        <v>0</v>
      </c>
      <c r="H271" s="215">
        <v>0</v>
      </c>
      <c r="I271" s="215">
        <v>0</v>
      </c>
      <c r="J271" s="319"/>
      <c r="K271" s="319"/>
      <c r="L271" s="319"/>
    </row>
    <row r="272" spans="1:12">
      <c r="A272" s="6"/>
      <c r="B272" s="182" t="s">
        <v>143</v>
      </c>
      <c r="C272" s="44" t="s">
        <v>83</v>
      </c>
      <c r="D272" s="215"/>
      <c r="E272" s="215"/>
      <c r="F272" s="215"/>
      <c r="G272" s="215">
        <v>0</v>
      </c>
      <c r="H272" s="215">
        <v>0</v>
      </c>
      <c r="I272" s="215">
        <v>0</v>
      </c>
      <c r="J272" s="319"/>
      <c r="K272" s="319"/>
      <c r="L272" s="319"/>
    </row>
    <row r="273" spans="1:12" s="16" customFormat="1">
      <c r="A273" s="6"/>
      <c r="B273" s="182" t="s">
        <v>226</v>
      </c>
      <c r="C273" s="44" t="s">
        <v>83</v>
      </c>
      <c r="D273" s="215"/>
      <c r="E273" s="215"/>
      <c r="F273" s="215"/>
      <c r="G273" s="215">
        <v>0</v>
      </c>
      <c r="H273" s="215">
        <v>0</v>
      </c>
      <c r="I273" s="215">
        <v>0</v>
      </c>
      <c r="J273" s="319"/>
      <c r="K273" s="319"/>
      <c r="L273" s="319"/>
    </row>
    <row r="274" spans="1:12" s="16" customFormat="1">
      <c r="A274" s="6"/>
      <c r="B274" s="182" t="s">
        <v>227</v>
      </c>
      <c r="C274" s="44" t="s">
        <v>83</v>
      </c>
      <c r="D274" s="215"/>
      <c r="E274" s="215"/>
      <c r="F274" s="215"/>
      <c r="G274" s="215">
        <v>0</v>
      </c>
      <c r="H274" s="215">
        <v>0</v>
      </c>
      <c r="I274" s="215">
        <v>0</v>
      </c>
      <c r="J274" s="319"/>
      <c r="K274" s="319"/>
      <c r="L274" s="319"/>
    </row>
    <row r="275" spans="1:12" s="16" customFormat="1">
      <c r="A275" s="6"/>
      <c r="B275" s="182" t="s">
        <v>228</v>
      </c>
      <c r="C275" s="44" t="s">
        <v>83</v>
      </c>
      <c r="D275" s="215"/>
      <c r="E275" s="215"/>
      <c r="F275" s="215"/>
      <c r="G275" s="215">
        <v>0</v>
      </c>
      <c r="H275" s="215">
        <v>0</v>
      </c>
      <c r="I275" s="215">
        <v>0</v>
      </c>
      <c r="J275" s="319"/>
      <c r="K275" s="319"/>
      <c r="L275" s="319"/>
    </row>
    <row r="276" spans="1:12" s="16" customFormat="1">
      <c r="A276" s="6"/>
      <c r="B276" s="182" t="s">
        <v>239</v>
      </c>
      <c r="C276" s="44" t="s">
        <v>83</v>
      </c>
      <c r="D276" s="215"/>
      <c r="E276" s="215"/>
      <c r="F276" s="215"/>
      <c r="G276" s="215">
        <v>0</v>
      </c>
      <c r="H276" s="215">
        <v>0</v>
      </c>
      <c r="I276" s="215">
        <v>0</v>
      </c>
      <c r="J276" s="319"/>
      <c r="K276" s="319"/>
      <c r="L276" s="319"/>
    </row>
    <row r="277" spans="1:12">
      <c r="A277" s="6"/>
      <c r="B277" s="177"/>
      <c r="C277" s="44"/>
      <c r="D277" s="215"/>
      <c r="E277" s="215"/>
      <c r="F277" s="215"/>
      <c r="G277" s="215"/>
      <c r="H277" s="215"/>
      <c r="I277" s="215"/>
      <c r="J277" s="319"/>
      <c r="K277" s="319"/>
      <c r="L277" s="319"/>
    </row>
    <row r="278" spans="1:12" s="2" customFormat="1">
      <c r="A278" s="9"/>
      <c r="B278" s="179" t="s">
        <v>366</v>
      </c>
      <c r="C278" s="118" t="s">
        <v>83</v>
      </c>
      <c r="D278" s="226"/>
      <c r="E278" s="237"/>
      <c r="F278" s="228"/>
      <c r="G278" s="228">
        <v>295.14598486707166</v>
      </c>
      <c r="H278" s="228">
        <v>504.29197397445876</v>
      </c>
      <c r="I278" s="228">
        <v>619.48689212830243</v>
      </c>
      <c r="J278" s="89"/>
      <c r="K278" s="89"/>
      <c r="L278" s="89"/>
    </row>
    <row r="279" spans="1:12">
      <c r="A279" s="6"/>
      <c r="B279" s="177"/>
      <c r="C279" s="44"/>
      <c r="D279" s="215"/>
      <c r="E279" s="215"/>
      <c r="F279" s="215"/>
      <c r="G279" s="215"/>
      <c r="H279" s="215"/>
      <c r="I279" s="215"/>
      <c r="J279" s="319"/>
      <c r="K279" s="319"/>
      <c r="L279" s="319"/>
    </row>
    <row r="280" spans="1:12">
      <c r="A280" s="6"/>
      <c r="B280" s="321" t="s">
        <v>348</v>
      </c>
      <c r="C280" s="44"/>
      <c r="D280" s="215"/>
      <c r="E280" s="215"/>
      <c r="F280" s="215"/>
      <c r="G280" s="215"/>
      <c r="H280" s="215"/>
      <c r="I280" s="215"/>
      <c r="J280" s="319"/>
      <c r="K280" s="319"/>
      <c r="L280" s="319"/>
    </row>
    <row r="281" spans="1:12">
      <c r="A281" s="6"/>
      <c r="B281" s="182" t="s">
        <v>41</v>
      </c>
      <c r="C281" s="44" t="s">
        <v>83</v>
      </c>
      <c r="D281" s="215"/>
      <c r="E281" s="215"/>
      <c r="F281" s="215"/>
      <c r="G281" s="88">
        <v>457.63152993646412</v>
      </c>
      <c r="H281" s="88">
        <v>469.52994971481218</v>
      </c>
      <c r="I281" s="88">
        <v>480.7986685079677</v>
      </c>
      <c r="J281" s="319"/>
      <c r="K281" s="319"/>
      <c r="L281" s="319"/>
    </row>
    <row r="282" spans="1:12">
      <c r="A282" s="6"/>
      <c r="B282" s="182" t="s">
        <v>42</v>
      </c>
      <c r="C282" s="44" t="s">
        <v>83</v>
      </c>
      <c r="D282" s="215"/>
      <c r="E282" s="215"/>
      <c r="F282" s="215"/>
      <c r="G282" s="88">
        <v>145.62098572375692</v>
      </c>
      <c r="H282" s="88">
        <v>149.40713135257459</v>
      </c>
      <c r="I282" s="88">
        <v>152.9929025050364</v>
      </c>
      <c r="J282" s="319"/>
      <c r="K282" s="319"/>
      <c r="L282" s="319"/>
    </row>
    <row r="283" spans="1:12">
      <c r="A283" s="6"/>
      <c r="B283" s="182" t="s">
        <v>43</v>
      </c>
      <c r="C283" s="44" t="s">
        <v>83</v>
      </c>
      <c r="D283" s="215"/>
      <c r="E283" s="215"/>
      <c r="F283" s="215"/>
      <c r="G283" s="88">
        <v>1951.3314885082873</v>
      </c>
      <c r="H283" s="88">
        <v>2002.0661072095029</v>
      </c>
      <c r="I283" s="88">
        <v>2050.1156937825308</v>
      </c>
      <c r="J283" s="319"/>
      <c r="K283" s="319"/>
      <c r="L283" s="319"/>
    </row>
    <row r="284" spans="1:12">
      <c r="A284" s="6"/>
      <c r="B284" s="182" t="s">
        <v>44</v>
      </c>
      <c r="C284" s="44" t="s">
        <v>83</v>
      </c>
      <c r="D284" s="215"/>
      <c r="E284" s="215"/>
      <c r="F284" s="215"/>
      <c r="G284" s="88">
        <v>143.19600844475139</v>
      </c>
      <c r="H284" s="88">
        <v>146.91910466431491</v>
      </c>
      <c r="I284" s="88">
        <v>150.44516317625849</v>
      </c>
      <c r="J284" s="319"/>
      <c r="K284" s="319"/>
      <c r="L284" s="319"/>
    </row>
    <row r="285" spans="1:12">
      <c r="A285" s="6"/>
      <c r="B285" s="182" t="s">
        <v>119</v>
      </c>
      <c r="C285" s="44" t="s">
        <v>83</v>
      </c>
      <c r="D285" s="215"/>
      <c r="E285" s="215"/>
      <c r="F285" s="215"/>
      <c r="G285" s="88">
        <v>62.398182356353594</v>
      </c>
      <c r="H285" s="88">
        <v>64.02053509761879</v>
      </c>
      <c r="I285" s="88">
        <v>65.557027939961642</v>
      </c>
      <c r="J285" s="319"/>
      <c r="K285" s="319"/>
      <c r="L285" s="319"/>
    </row>
    <row r="286" spans="1:12">
      <c r="A286" s="6"/>
      <c r="B286" s="182" t="s">
        <v>78</v>
      </c>
      <c r="C286" s="44" t="s">
        <v>83</v>
      </c>
      <c r="D286" s="215"/>
      <c r="E286" s="215"/>
      <c r="F286" s="215"/>
      <c r="G286" s="88">
        <v>7.2206358314917125</v>
      </c>
      <c r="H286" s="88">
        <v>7.4083723631104972</v>
      </c>
      <c r="I286" s="88">
        <v>7.5861732998251492</v>
      </c>
      <c r="J286" s="319"/>
      <c r="K286" s="319"/>
      <c r="L286" s="319"/>
    </row>
    <row r="287" spans="1:12">
      <c r="A287" s="6"/>
      <c r="B287" s="182" t="s">
        <v>120</v>
      </c>
      <c r="C287" s="44" t="s">
        <v>83</v>
      </c>
      <c r="D287" s="215"/>
      <c r="E287" s="215"/>
      <c r="F287" s="215"/>
      <c r="G287" s="88">
        <v>40.29219763259669</v>
      </c>
      <c r="H287" s="88">
        <v>41.339794771044197</v>
      </c>
      <c r="I287" s="88">
        <v>42.331949845549261</v>
      </c>
      <c r="J287" s="319"/>
      <c r="K287" s="319"/>
      <c r="L287" s="319"/>
    </row>
    <row r="288" spans="1:12">
      <c r="A288" s="6"/>
      <c r="B288" s="182" t="s">
        <v>45</v>
      </c>
      <c r="C288" s="44" t="s">
        <v>83</v>
      </c>
      <c r="D288" s="215"/>
      <c r="E288" s="215"/>
      <c r="F288" s="215"/>
      <c r="G288" s="88">
        <v>30.280949353591158</v>
      </c>
      <c r="H288" s="88">
        <v>31.068254036784531</v>
      </c>
      <c r="I288" s="88">
        <v>31.813892133667359</v>
      </c>
      <c r="J288" s="319"/>
      <c r="K288" s="319"/>
      <c r="L288" s="319"/>
    </row>
    <row r="289" spans="1:12">
      <c r="A289" s="6"/>
      <c r="B289" s="182" t="s">
        <v>77</v>
      </c>
      <c r="C289" s="44" t="s">
        <v>83</v>
      </c>
      <c r="D289" s="215"/>
      <c r="E289" s="215"/>
      <c r="F289" s="215"/>
      <c r="G289" s="88">
        <v>2.8803283756906075</v>
      </c>
      <c r="H289" s="88">
        <v>2.955216913458564</v>
      </c>
      <c r="I289" s="88">
        <v>3.0261421193815692</v>
      </c>
      <c r="J289" s="319"/>
      <c r="K289" s="319"/>
      <c r="L289" s="319"/>
    </row>
    <row r="290" spans="1:12">
      <c r="A290" s="6"/>
      <c r="B290" s="182" t="s">
        <v>79</v>
      </c>
      <c r="C290" s="44" t="s">
        <v>83</v>
      </c>
      <c r="D290" s="215"/>
      <c r="E290" s="215"/>
      <c r="F290" s="215"/>
      <c r="G290" s="88">
        <v>648.41626352486185</v>
      </c>
      <c r="H290" s="88">
        <v>665.27508637650828</v>
      </c>
      <c r="I290" s="88">
        <v>681.24168844954465</v>
      </c>
      <c r="J290" s="319"/>
      <c r="K290" s="319"/>
      <c r="L290" s="319"/>
    </row>
    <row r="291" spans="1:12">
      <c r="A291" s="6"/>
      <c r="B291" s="182" t="s">
        <v>46</v>
      </c>
      <c r="C291" s="44" t="s">
        <v>83</v>
      </c>
      <c r="D291" s="215"/>
      <c r="E291" s="215"/>
      <c r="F291" s="215"/>
      <c r="G291" s="88">
        <v>42.58869257734807</v>
      </c>
      <c r="H291" s="88">
        <v>43.695998584359124</v>
      </c>
      <c r="I291" s="88">
        <v>44.744702550383742</v>
      </c>
      <c r="J291" s="319"/>
      <c r="K291" s="319"/>
      <c r="L291" s="319"/>
    </row>
    <row r="292" spans="1:12">
      <c r="A292" s="6"/>
      <c r="B292" s="182" t="s">
        <v>47</v>
      </c>
      <c r="C292" s="44" t="s">
        <v>83</v>
      </c>
      <c r="D292" s="215"/>
      <c r="E292" s="215"/>
      <c r="F292" s="215"/>
      <c r="G292" s="88">
        <v>41.140089298342538</v>
      </c>
      <c r="H292" s="88">
        <v>42.209731620099447</v>
      </c>
      <c r="I292" s="88">
        <v>43.222765178981838</v>
      </c>
      <c r="J292" s="319"/>
      <c r="K292" s="319"/>
      <c r="L292" s="319"/>
    </row>
    <row r="293" spans="1:12">
      <c r="A293" s="6"/>
      <c r="B293" s="182" t="s">
        <v>142</v>
      </c>
      <c r="C293" s="44" t="s">
        <v>83</v>
      </c>
      <c r="D293" s="215"/>
      <c r="E293" s="215"/>
      <c r="F293" s="215"/>
      <c r="G293" s="88">
        <v>649.14521588950277</v>
      </c>
      <c r="H293" s="88">
        <v>666.02299150263002</v>
      </c>
      <c r="I293" s="88">
        <v>682.00754329869301</v>
      </c>
      <c r="J293" s="319"/>
      <c r="K293" s="319"/>
      <c r="L293" s="319"/>
    </row>
    <row r="294" spans="1:12">
      <c r="A294" s="6"/>
      <c r="B294" s="182" t="s">
        <v>145</v>
      </c>
      <c r="C294" s="44" t="s">
        <v>83</v>
      </c>
      <c r="D294" s="215"/>
      <c r="E294" s="215"/>
      <c r="F294" s="215"/>
      <c r="G294" s="88">
        <v>0</v>
      </c>
      <c r="H294" s="88">
        <v>0</v>
      </c>
      <c r="I294" s="88">
        <v>0</v>
      </c>
      <c r="J294" s="319"/>
      <c r="K294" s="319"/>
      <c r="L294" s="319"/>
    </row>
    <row r="295" spans="1:12">
      <c r="A295" s="6"/>
      <c r="B295" s="182" t="s">
        <v>144</v>
      </c>
      <c r="C295" s="44" t="s">
        <v>83</v>
      </c>
      <c r="D295" s="215"/>
      <c r="E295" s="215"/>
      <c r="F295" s="215"/>
      <c r="G295" s="88">
        <v>0</v>
      </c>
      <c r="H295" s="88">
        <v>0</v>
      </c>
      <c r="I295" s="88">
        <v>0</v>
      </c>
      <c r="J295" s="319"/>
      <c r="K295" s="319"/>
      <c r="L295" s="319"/>
    </row>
    <row r="296" spans="1:12">
      <c r="A296" s="6"/>
      <c r="B296" s="182" t="s">
        <v>143</v>
      </c>
      <c r="C296" s="44" t="s">
        <v>83</v>
      </c>
      <c r="D296" s="215"/>
      <c r="E296" s="215"/>
      <c r="F296" s="215"/>
      <c r="G296" s="88">
        <v>0</v>
      </c>
      <c r="H296" s="88">
        <v>0</v>
      </c>
      <c r="I296" s="88">
        <v>0</v>
      </c>
      <c r="J296" s="319"/>
      <c r="K296" s="319"/>
      <c r="L296" s="319"/>
    </row>
    <row r="297" spans="1:12" s="16" customFormat="1">
      <c r="A297" s="6"/>
      <c r="B297" s="182" t="s">
        <v>226</v>
      </c>
      <c r="C297" s="44" t="s">
        <v>83</v>
      </c>
      <c r="D297" s="215"/>
      <c r="E297" s="215"/>
      <c r="F297" s="215"/>
      <c r="G297" s="88">
        <v>0</v>
      </c>
      <c r="H297" s="88">
        <v>0</v>
      </c>
      <c r="I297" s="88">
        <v>0</v>
      </c>
      <c r="J297" s="319"/>
      <c r="K297" s="319"/>
      <c r="L297" s="319"/>
    </row>
    <row r="298" spans="1:12" s="16" customFormat="1">
      <c r="A298" s="6"/>
      <c r="B298" s="182" t="s">
        <v>227</v>
      </c>
      <c r="C298" s="44" t="s">
        <v>83</v>
      </c>
      <c r="D298" s="215"/>
      <c r="E298" s="215"/>
      <c r="F298" s="215"/>
      <c r="G298" s="88">
        <v>0</v>
      </c>
      <c r="H298" s="88">
        <v>0</v>
      </c>
      <c r="I298" s="88">
        <v>0</v>
      </c>
      <c r="J298" s="319"/>
      <c r="K298" s="319"/>
      <c r="L298" s="319"/>
    </row>
    <row r="299" spans="1:12" s="16" customFormat="1">
      <c r="A299" s="6"/>
      <c r="B299" s="182" t="s">
        <v>228</v>
      </c>
      <c r="C299" s="44" t="s">
        <v>83</v>
      </c>
      <c r="D299" s="215"/>
      <c r="E299" s="215"/>
      <c r="F299" s="215"/>
      <c r="G299" s="88">
        <v>0</v>
      </c>
      <c r="H299" s="88">
        <v>0</v>
      </c>
      <c r="I299" s="88">
        <v>0</v>
      </c>
      <c r="J299" s="319"/>
      <c r="K299" s="319"/>
      <c r="L299" s="319"/>
    </row>
    <row r="300" spans="1:12" s="16" customFormat="1">
      <c r="A300" s="6"/>
      <c r="B300" s="182" t="s">
        <v>239</v>
      </c>
      <c r="C300" s="44" t="s">
        <v>83</v>
      </c>
      <c r="D300" s="215"/>
      <c r="E300" s="215"/>
      <c r="F300" s="215"/>
      <c r="G300" s="88">
        <v>0</v>
      </c>
      <c r="H300" s="88">
        <v>0</v>
      </c>
      <c r="I300" s="88">
        <v>0</v>
      </c>
      <c r="J300" s="319"/>
      <c r="K300" s="319"/>
      <c r="L300" s="319"/>
    </row>
    <row r="301" spans="1:12">
      <c r="A301" s="6"/>
      <c r="B301" s="182"/>
      <c r="C301" s="44"/>
      <c r="D301" s="215"/>
      <c r="E301" s="215"/>
      <c r="F301" s="215"/>
      <c r="G301" s="215"/>
      <c r="H301" s="215"/>
      <c r="I301" s="215"/>
      <c r="J301" s="319"/>
      <c r="K301" s="319"/>
      <c r="L301" s="319"/>
    </row>
    <row r="302" spans="1:12" s="2" customFormat="1">
      <c r="A302" s="9"/>
      <c r="B302" s="189" t="s">
        <v>367</v>
      </c>
      <c r="C302" s="118" t="s">
        <v>83</v>
      </c>
      <c r="D302" s="226"/>
      <c r="E302" s="227"/>
      <c r="F302" s="228"/>
      <c r="G302" s="228">
        <v>4222.1425674530383</v>
      </c>
      <c r="H302" s="228">
        <v>4331.9182742068178</v>
      </c>
      <c r="I302" s="228">
        <v>4435.8843127877817</v>
      </c>
      <c r="J302" s="89"/>
      <c r="K302" s="89"/>
      <c r="L302" s="89"/>
    </row>
    <row r="303" spans="1:12">
      <c r="A303" s="6"/>
      <c r="B303" s="177"/>
      <c r="C303" s="44"/>
      <c r="D303" s="215"/>
      <c r="E303" s="215"/>
      <c r="F303" s="215"/>
      <c r="G303" s="215"/>
      <c r="H303" s="215"/>
      <c r="I303" s="215"/>
      <c r="J303" s="319"/>
      <c r="K303" s="319"/>
      <c r="L303" s="319"/>
    </row>
    <row r="304" spans="1:12">
      <c r="A304" s="161">
        <v>8.0399999999999991</v>
      </c>
      <c r="B304" s="4" t="s">
        <v>167</v>
      </c>
      <c r="C304" s="52"/>
      <c r="D304" s="239"/>
      <c r="E304" s="239"/>
      <c r="F304" s="239"/>
      <c r="G304" s="239"/>
      <c r="H304" s="239"/>
      <c r="I304" s="239"/>
    </row>
    <row r="305" spans="1:12">
      <c r="A305" s="6"/>
      <c r="B305" s="167"/>
      <c r="C305" s="43"/>
      <c r="D305" s="34"/>
      <c r="E305" s="34"/>
      <c r="F305" s="34"/>
      <c r="G305" s="34"/>
      <c r="H305" s="34"/>
      <c r="I305" s="34"/>
    </row>
    <row r="306" spans="1:12">
      <c r="A306" s="6"/>
      <c r="B306" s="321" t="s">
        <v>368</v>
      </c>
      <c r="C306" s="53"/>
      <c r="D306" s="222"/>
      <c r="E306" s="222"/>
      <c r="F306" s="222"/>
      <c r="G306" s="222"/>
      <c r="H306" s="222"/>
      <c r="I306" s="222"/>
      <c r="J306" s="319"/>
      <c r="K306" s="319"/>
      <c r="L306" s="319"/>
    </row>
    <row r="307" spans="1:12">
      <c r="A307" s="7"/>
      <c r="B307" s="182" t="s">
        <v>21</v>
      </c>
      <c r="C307" s="44" t="s">
        <v>83</v>
      </c>
      <c r="D307" s="215"/>
      <c r="E307" s="222"/>
      <c r="F307" s="222"/>
      <c r="G307" s="329">
        <v>0</v>
      </c>
      <c r="H307" s="329">
        <v>73.07538019352593</v>
      </c>
      <c r="I307" s="329">
        <v>143.50171009785612</v>
      </c>
      <c r="J307" s="319"/>
      <c r="K307" s="319"/>
      <c r="L307" s="319"/>
    </row>
    <row r="308" spans="1:12">
      <c r="A308" s="7"/>
      <c r="B308" s="182" t="s">
        <v>67</v>
      </c>
      <c r="C308" s="44" t="s">
        <v>83</v>
      </c>
      <c r="D308" s="215"/>
      <c r="E308" s="224"/>
      <c r="F308" s="222"/>
      <c r="G308" s="329">
        <v>0.69976424261926351</v>
      </c>
      <c r="H308" s="329">
        <v>2.779370359119417</v>
      </c>
      <c r="I308" s="329">
        <v>4.2563804881789542</v>
      </c>
      <c r="J308" s="319"/>
      <c r="K308" s="319"/>
      <c r="L308" s="319"/>
    </row>
    <row r="309" spans="1:12">
      <c r="A309" s="7"/>
      <c r="B309" s="182" t="s">
        <v>230</v>
      </c>
      <c r="C309" s="44" t="s">
        <v>83</v>
      </c>
      <c r="D309" s="215"/>
      <c r="E309" s="224"/>
      <c r="F309" s="222"/>
      <c r="G309" s="329">
        <v>72.375615950906663</v>
      </c>
      <c r="H309" s="329">
        <v>67.646959545210777</v>
      </c>
      <c r="I309" s="329">
        <v>67.694953819200208</v>
      </c>
      <c r="J309" s="319"/>
      <c r="K309" s="319"/>
      <c r="L309" s="319"/>
    </row>
    <row r="310" spans="1:12">
      <c r="A310" s="7"/>
      <c r="B310" s="182" t="s">
        <v>166</v>
      </c>
      <c r="C310" s="44" t="s">
        <v>83</v>
      </c>
      <c r="D310" s="215"/>
      <c r="E310" s="224"/>
      <c r="F310" s="222"/>
      <c r="G310" s="225">
        <v>0</v>
      </c>
      <c r="H310" s="225">
        <v>0</v>
      </c>
      <c r="I310" s="225">
        <v>0</v>
      </c>
      <c r="J310" s="319"/>
      <c r="K310" s="319"/>
      <c r="L310" s="319"/>
    </row>
    <row r="311" spans="1:12">
      <c r="A311" s="7"/>
      <c r="B311" s="182" t="s">
        <v>174</v>
      </c>
      <c r="C311" s="44" t="s">
        <v>83</v>
      </c>
      <c r="D311" s="215"/>
      <c r="E311" s="224"/>
      <c r="F311" s="222"/>
      <c r="G311" s="329">
        <v>-2.4286904600378816</v>
      </c>
      <c r="H311" s="329">
        <v>-8.0664978040568034</v>
      </c>
      <c r="I311" s="329">
        <v>-15.144810077896341</v>
      </c>
      <c r="J311" s="319"/>
      <c r="K311" s="319"/>
      <c r="L311" s="319"/>
    </row>
    <row r="312" spans="1:12">
      <c r="A312" s="7"/>
      <c r="B312" s="182" t="s">
        <v>175</v>
      </c>
      <c r="C312" s="44" t="s">
        <v>83</v>
      </c>
      <c r="D312" s="222"/>
      <c r="E312" s="222"/>
      <c r="F312" s="222"/>
      <c r="G312" s="329">
        <v>0</v>
      </c>
      <c r="H312" s="329">
        <v>-2.428690460037882</v>
      </c>
      <c r="I312" s="329">
        <v>-10.495188264094686</v>
      </c>
      <c r="J312" s="319"/>
      <c r="K312" s="319"/>
      <c r="L312" s="319"/>
    </row>
    <row r="313" spans="1:12">
      <c r="A313" s="7"/>
      <c r="B313" s="182" t="s">
        <v>118</v>
      </c>
      <c r="C313" s="44" t="s">
        <v>83</v>
      </c>
      <c r="D313" s="215"/>
      <c r="E313" s="224"/>
      <c r="F313" s="222"/>
      <c r="G313" s="329">
        <v>2.428690460037882</v>
      </c>
      <c r="H313" s="329">
        <v>10.495188264094686</v>
      </c>
      <c r="I313" s="329">
        <v>25.639998341991028</v>
      </c>
      <c r="J313" s="319"/>
      <c r="K313" s="319"/>
      <c r="L313" s="319"/>
    </row>
    <row r="314" spans="1:12" s="2" customFormat="1">
      <c r="A314" s="7"/>
      <c r="B314" s="189" t="s">
        <v>369</v>
      </c>
      <c r="C314" s="118" t="s">
        <v>83</v>
      </c>
      <c r="D314" s="226"/>
      <c r="E314" s="227"/>
      <c r="F314" s="228"/>
      <c r="G314" s="228">
        <v>73.07538019352593</v>
      </c>
      <c r="H314" s="228">
        <v>143.50171009785612</v>
      </c>
      <c r="I314" s="228">
        <v>215.45304440523529</v>
      </c>
      <c r="J314" s="319"/>
      <c r="K314" s="89"/>
      <c r="L314" s="89"/>
    </row>
    <row r="315" spans="1:12">
      <c r="A315" s="8"/>
      <c r="B315" s="175"/>
      <c r="C315" s="44"/>
      <c r="D315" s="230"/>
      <c r="E315" s="230"/>
      <c r="F315" s="230"/>
      <c r="G315" s="230"/>
      <c r="H315" s="230"/>
      <c r="I315" s="230"/>
      <c r="J315" s="319"/>
      <c r="K315" s="319"/>
      <c r="L315" s="319"/>
    </row>
    <row r="316" spans="1:12">
      <c r="A316" s="6"/>
      <c r="B316" s="321" t="s">
        <v>370</v>
      </c>
      <c r="C316" s="44"/>
      <c r="D316" s="215"/>
      <c r="E316" s="224"/>
      <c r="F316" s="215"/>
      <c r="G316" s="215"/>
      <c r="H316" s="215"/>
      <c r="I316" s="215"/>
      <c r="J316" s="319"/>
      <c r="K316" s="319"/>
      <c r="L316" s="319"/>
    </row>
    <row r="317" spans="1:12">
      <c r="A317" s="6"/>
      <c r="B317" s="182" t="s">
        <v>41</v>
      </c>
      <c r="C317" s="44" t="s">
        <v>83</v>
      </c>
      <c r="D317" s="215"/>
      <c r="E317" s="215"/>
      <c r="F317" s="215"/>
      <c r="G317" s="329">
        <v>0</v>
      </c>
      <c r="H317" s="329">
        <v>0</v>
      </c>
      <c r="I317" s="329">
        <v>0</v>
      </c>
      <c r="J317" s="319"/>
      <c r="K317" s="319"/>
      <c r="L317" s="319"/>
    </row>
    <row r="318" spans="1:12">
      <c r="A318" s="6"/>
      <c r="B318" s="182" t="s">
        <v>42</v>
      </c>
      <c r="C318" s="44" t="s">
        <v>83</v>
      </c>
      <c r="D318" s="215"/>
      <c r="E318" s="215"/>
      <c r="F318" s="215"/>
      <c r="G318" s="329">
        <v>0</v>
      </c>
      <c r="H318" s="329">
        <v>6.0114279924181186</v>
      </c>
      <c r="I318" s="329">
        <v>9.8145251202209902</v>
      </c>
      <c r="J318" s="319"/>
      <c r="K318" s="319"/>
      <c r="L318" s="319"/>
    </row>
    <row r="319" spans="1:12">
      <c r="A319" s="6"/>
      <c r="B319" s="182" t="s">
        <v>43</v>
      </c>
      <c r="C319" s="44" t="s">
        <v>83</v>
      </c>
      <c r="D319" s="215"/>
      <c r="E319" s="215"/>
      <c r="F319" s="215"/>
      <c r="G319" s="329">
        <v>0</v>
      </c>
      <c r="H319" s="329">
        <v>0.10347106095303867</v>
      </c>
      <c r="I319" s="329">
        <v>0.10616130853781768</v>
      </c>
      <c r="J319" s="319"/>
      <c r="K319" s="319"/>
      <c r="L319" s="319"/>
    </row>
    <row r="320" spans="1:12">
      <c r="A320" s="6"/>
      <c r="B320" s="182" t="s">
        <v>44</v>
      </c>
      <c r="C320" s="44" t="s">
        <v>83</v>
      </c>
      <c r="D320" s="215"/>
      <c r="E320" s="215"/>
      <c r="F320" s="215"/>
      <c r="G320" s="329">
        <v>0</v>
      </c>
      <c r="H320" s="329">
        <v>2.3668688611262971</v>
      </c>
      <c r="I320" s="329">
        <v>6.4804074515155801</v>
      </c>
      <c r="J320" s="319"/>
      <c r="K320" s="319"/>
      <c r="L320" s="319"/>
    </row>
    <row r="321" spans="1:12">
      <c r="A321" s="6"/>
      <c r="B321" s="182" t="s">
        <v>119</v>
      </c>
      <c r="C321" s="44" t="s">
        <v>83</v>
      </c>
      <c r="D321" s="215"/>
      <c r="E321" s="215"/>
      <c r="F321" s="215"/>
      <c r="G321" s="329">
        <v>0</v>
      </c>
      <c r="H321" s="329">
        <v>0</v>
      </c>
      <c r="I321" s="329">
        <v>0</v>
      </c>
      <c r="J321" s="319"/>
      <c r="K321" s="319"/>
      <c r="L321" s="319"/>
    </row>
    <row r="322" spans="1:12">
      <c r="A322" s="6"/>
      <c r="B322" s="182" t="s">
        <v>78</v>
      </c>
      <c r="C322" s="44" t="s">
        <v>83</v>
      </c>
      <c r="D322" s="215"/>
      <c r="E322" s="215"/>
      <c r="F322" s="215"/>
      <c r="G322" s="329">
        <v>0</v>
      </c>
      <c r="H322" s="329">
        <v>0</v>
      </c>
      <c r="I322" s="329">
        <v>0</v>
      </c>
      <c r="J322" s="319"/>
      <c r="K322" s="319"/>
      <c r="L322" s="319"/>
    </row>
    <row r="323" spans="1:12">
      <c r="A323" s="6"/>
      <c r="B323" s="182" t="s">
        <v>120</v>
      </c>
      <c r="C323" s="44" t="s">
        <v>83</v>
      </c>
      <c r="D323" s="215"/>
      <c r="E323" s="215"/>
      <c r="F323" s="215"/>
      <c r="G323" s="329">
        <v>0</v>
      </c>
      <c r="H323" s="329">
        <v>7.9921954935900763E-2</v>
      </c>
      <c r="I323" s="329">
        <v>3.3043529257642343</v>
      </c>
      <c r="J323" s="319"/>
      <c r="K323" s="319"/>
      <c r="L323" s="319"/>
    </row>
    <row r="324" spans="1:12">
      <c r="A324" s="6"/>
      <c r="B324" s="182" t="s">
        <v>45</v>
      </c>
      <c r="C324" s="44" t="s">
        <v>83</v>
      </c>
      <c r="D324" s="215"/>
      <c r="E324" s="215"/>
      <c r="F324" s="215"/>
      <c r="G324" s="329">
        <v>0</v>
      </c>
      <c r="H324" s="329">
        <v>1.0583304488677688E-3</v>
      </c>
      <c r="I324" s="329">
        <v>0.43667584704053836</v>
      </c>
      <c r="J324" s="319"/>
      <c r="K324" s="319"/>
      <c r="L324" s="319"/>
    </row>
    <row r="325" spans="1:12">
      <c r="A325" s="6"/>
      <c r="B325" s="182" t="s">
        <v>77</v>
      </c>
      <c r="C325" s="44" t="s">
        <v>83</v>
      </c>
      <c r="D325" s="215"/>
      <c r="E325" s="215"/>
      <c r="F325" s="215"/>
      <c r="G325" s="329">
        <v>0</v>
      </c>
      <c r="H325" s="329">
        <v>0</v>
      </c>
      <c r="I325" s="329">
        <v>0</v>
      </c>
      <c r="J325" s="319"/>
      <c r="K325" s="319"/>
      <c r="L325" s="319"/>
    </row>
    <row r="326" spans="1:12">
      <c r="A326" s="6"/>
      <c r="B326" s="182" t="s">
        <v>79</v>
      </c>
      <c r="C326" s="44" t="s">
        <v>83</v>
      </c>
      <c r="D326" s="215"/>
      <c r="E326" s="215"/>
      <c r="F326" s="215"/>
      <c r="G326" s="329">
        <v>0</v>
      </c>
      <c r="H326" s="329">
        <v>18.613304727550023</v>
      </c>
      <c r="I326" s="329">
        <v>67.467136561466333</v>
      </c>
      <c r="J326" s="319"/>
      <c r="K326" s="319"/>
      <c r="L326" s="319"/>
    </row>
    <row r="327" spans="1:12">
      <c r="A327" s="6"/>
      <c r="B327" s="182" t="s">
        <v>46</v>
      </c>
      <c r="C327" s="44" t="s">
        <v>83</v>
      </c>
      <c r="D327" s="215"/>
      <c r="E327" s="215"/>
      <c r="F327" s="215"/>
      <c r="G327" s="329">
        <v>0</v>
      </c>
      <c r="H327" s="329">
        <v>1.0160378792385221</v>
      </c>
      <c r="I327" s="329">
        <v>5.1285925033972388</v>
      </c>
      <c r="J327" s="319"/>
      <c r="K327" s="319"/>
      <c r="L327" s="319"/>
    </row>
    <row r="328" spans="1:12">
      <c r="A328" s="6"/>
      <c r="B328" s="182" t="s">
        <v>47</v>
      </c>
      <c r="C328" s="44" t="s">
        <v>83</v>
      </c>
      <c r="D328" s="215"/>
      <c r="E328" s="215"/>
      <c r="F328" s="215"/>
      <c r="G328" s="329">
        <v>0</v>
      </c>
      <c r="H328" s="329">
        <v>0</v>
      </c>
      <c r="I328" s="329">
        <v>0</v>
      </c>
      <c r="J328" s="319"/>
      <c r="K328" s="319"/>
      <c r="L328" s="319"/>
    </row>
    <row r="329" spans="1:12">
      <c r="A329" s="6"/>
      <c r="B329" s="182" t="s">
        <v>142</v>
      </c>
      <c r="C329" s="44" t="s">
        <v>83</v>
      </c>
      <c r="D329" s="215"/>
      <c r="E329" s="215"/>
      <c r="F329" s="215"/>
      <c r="G329" s="329">
        <v>0</v>
      </c>
      <c r="H329" s="329">
        <v>0</v>
      </c>
      <c r="I329" s="329">
        <v>0</v>
      </c>
      <c r="J329" s="319"/>
      <c r="K329" s="319"/>
      <c r="L329" s="319"/>
    </row>
    <row r="330" spans="1:12">
      <c r="A330" s="6"/>
      <c r="B330" s="182" t="s">
        <v>145</v>
      </c>
      <c r="C330" s="44" t="s">
        <v>83</v>
      </c>
      <c r="D330" s="215"/>
      <c r="E330" s="215"/>
      <c r="F330" s="215"/>
      <c r="G330" s="329">
        <v>0</v>
      </c>
      <c r="H330" s="329">
        <v>25.516126735015671</v>
      </c>
      <c r="I330" s="329">
        <v>29.814151536126079</v>
      </c>
      <c r="J330" s="319"/>
      <c r="K330" s="319"/>
      <c r="L330" s="319"/>
    </row>
    <row r="331" spans="1:12">
      <c r="A331" s="6"/>
      <c r="B331" s="182" t="s">
        <v>144</v>
      </c>
      <c r="C331" s="44" t="s">
        <v>83</v>
      </c>
      <c r="D331" s="215"/>
      <c r="E331" s="215"/>
      <c r="F331" s="215"/>
      <c r="G331" s="329">
        <v>0</v>
      </c>
      <c r="H331" s="329">
        <v>17.805484646056733</v>
      </c>
      <c r="I331" s="329">
        <v>18.884484209854207</v>
      </c>
      <c r="J331" s="319"/>
      <c r="K331" s="319"/>
      <c r="L331" s="319"/>
    </row>
    <row r="332" spans="1:12">
      <c r="A332" s="6"/>
      <c r="B332" s="182" t="s">
        <v>143</v>
      </c>
      <c r="C332" s="44" t="s">
        <v>83</v>
      </c>
      <c r="D332" s="215"/>
      <c r="E332" s="215"/>
      <c r="F332" s="215"/>
      <c r="G332" s="329">
        <v>0</v>
      </c>
      <c r="H332" s="329">
        <v>1.5616780057827544</v>
      </c>
      <c r="I332" s="329">
        <v>2.0652226339331059</v>
      </c>
      <c r="J332" s="319"/>
      <c r="K332" s="319"/>
      <c r="L332" s="319"/>
    </row>
    <row r="333" spans="1:12" s="16" customFormat="1">
      <c r="A333" s="6"/>
      <c r="B333" s="182" t="s">
        <v>226</v>
      </c>
      <c r="C333" s="44" t="s">
        <v>83</v>
      </c>
      <c r="D333" s="215"/>
      <c r="E333" s="215"/>
      <c r="F333" s="215"/>
      <c r="G333" s="329">
        <v>0</v>
      </c>
      <c r="H333" s="329">
        <v>0</v>
      </c>
      <c r="I333" s="329">
        <v>0</v>
      </c>
      <c r="J333" s="319"/>
      <c r="K333" s="319"/>
      <c r="L333" s="319"/>
    </row>
    <row r="334" spans="1:12" s="16" customFormat="1">
      <c r="A334" s="6"/>
      <c r="B334" s="182" t="s">
        <v>227</v>
      </c>
      <c r="C334" s="44" t="s">
        <v>83</v>
      </c>
      <c r="D334" s="215"/>
      <c r="E334" s="215"/>
      <c r="F334" s="215"/>
      <c r="G334" s="329">
        <v>0</v>
      </c>
      <c r="H334" s="329">
        <v>0</v>
      </c>
      <c r="I334" s="329">
        <v>0</v>
      </c>
      <c r="J334" s="319"/>
      <c r="K334" s="319"/>
      <c r="L334" s="319"/>
    </row>
    <row r="335" spans="1:12" s="16" customFormat="1">
      <c r="A335" s="6"/>
      <c r="B335" s="182" t="s">
        <v>228</v>
      </c>
      <c r="C335" s="44" t="s">
        <v>83</v>
      </c>
      <c r="D335" s="215"/>
      <c r="E335" s="215"/>
      <c r="F335" s="215"/>
      <c r="G335" s="329">
        <v>0</v>
      </c>
      <c r="H335" s="329">
        <v>0</v>
      </c>
      <c r="I335" s="329">
        <v>0</v>
      </c>
      <c r="J335" s="319"/>
      <c r="K335" s="319"/>
      <c r="L335" s="319"/>
    </row>
    <row r="336" spans="1:12" s="16" customFormat="1">
      <c r="A336" s="6"/>
      <c r="B336" s="182" t="s">
        <v>239</v>
      </c>
      <c r="C336" s="44" t="s">
        <v>83</v>
      </c>
      <c r="D336" s="215"/>
      <c r="E336" s="215"/>
      <c r="F336" s="215"/>
      <c r="G336" s="329">
        <v>0</v>
      </c>
      <c r="H336" s="329">
        <v>0</v>
      </c>
      <c r="I336" s="329">
        <v>0</v>
      </c>
      <c r="J336" s="319"/>
      <c r="K336" s="319"/>
      <c r="L336" s="319"/>
    </row>
    <row r="337" spans="1:12">
      <c r="A337" s="6"/>
      <c r="B337" s="182"/>
      <c r="C337" s="44"/>
      <c r="D337" s="215"/>
      <c r="E337" s="215"/>
      <c r="F337" s="215"/>
      <c r="G337" s="215"/>
      <c r="H337" s="215"/>
      <c r="I337" s="215"/>
      <c r="J337" s="319"/>
      <c r="K337" s="319"/>
      <c r="L337" s="319"/>
    </row>
    <row r="338" spans="1:12" s="2" customFormat="1">
      <c r="A338" s="9"/>
      <c r="B338" s="189" t="s">
        <v>371</v>
      </c>
      <c r="C338" s="118" t="s">
        <v>83</v>
      </c>
      <c r="D338" s="226"/>
      <c r="E338" s="227"/>
      <c r="F338" s="228"/>
      <c r="G338" s="228">
        <v>0</v>
      </c>
      <c r="H338" s="228">
        <v>73.07538019352593</v>
      </c>
      <c r="I338" s="228">
        <v>143.50171009785612</v>
      </c>
      <c r="J338" s="89"/>
      <c r="K338" s="89"/>
      <c r="L338" s="89"/>
    </row>
    <row r="339" spans="1:12">
      <c r="A339" s="6"/>
      <c r="B339" s="182"/>
      <c r="C339" s="44"/>
      <c r="D339" s="215"/>
      <c r="E339" s="215"/>
      <c r="F339" s="215"/>
      <c r="G339" s="215"/>
      <c r="H339" s="215"/>
      <c r="I339" s="215"/>
      <c r="J339" s="319"/>
      <c r="K339" s="319"/>
      <c r="L339" s="319"/>
    </row>
    <row r="340" spans="1:12" s="8" customFormat="1">
      <c r="A340" s="16"/>
      <c r="B340" s="175" t="s">
        <v>113</v>
      </c>
      <c r="C340" s="48" t="s">
        <v>24</v>
      </c>
      <c r="D340" s="232"/>
      <c r="E340" s="230"/>
      <c r="F340" s="459">
        <v>108.6</v>
      </c>
      <c r="G340" s="459">
        <v>110.7</v>
      </c>
      <c r="H340" s="470">
        <v>113.57820000000001</v>
      </c>
      <c r="I340" s="471">
        <v>116.30407680000002</v>
      </c>
    </row>
    <row r="341" spans="1:12">
      <c r="A341" s="6"/>
      <c r="B341" s="182"/>
      <c r="C341" s="44"/>
      <c r="D341" s="215"/>
      <c r="E341" s="215"/>
      <c r="F341" s="215"/>
      <c r="G341" s="215"/>
      <c r="H341" s="34"/>
      <c r="I341" s="34"/>
    </row>
    <row r="342" spans="1:12">
      <c r="A342" s="6"/>
      <c r="B342" s="321" t="s">
        <v>372</v>
      </c>
      <c r="C342" s="44"/>
      <c r="D342" s="215"/>
      <c r="E342" s="230"/>
      <c r="F342" s="215"/>
      <c r="G342" s="215"/>
      <c r="H342" s="34"/>
      <c r="I342" s="34"/>
    </row>
    <row r="343" spans="1:12">
      <c r="A343" s="6"/>
      <c r="B343" s="182" t="s">
        <v>41</v>
      </c>
      <c r="C343" s="44" t="s">
        <v>83</v>
      </c>
      <c r="D343" s="215"/>
      <c r="E343" s="215"/>
      <c r="F343" s="215"/>
      <c r="G343" s="329">
        <v>0</v>
      </c>
      <c r="H343" s="329">
        <v>0</v>
      </c>
      <c r="I343" s="329">
        <v>0</v>
      </c>
      <c r="J343" s="319"/>
      <c r="K343" s="319"/>
      <c r="L343" s="319"/>
    </row>
    <row r="344" spans="1:12">
      <c r="A344" s="6"/>
      <c r="B344" s="182" t="s">
        <v>42</v>
      </c>
      <c r="C344" s="44" t="s">
        <v>83</v>
      </c>
      <c r="D344" s="215"/>
      <c r="E344" s="215"/>
      <c r="F344" s="215"/>
      <c r="G344" s="329">
        <v>5.756497393560444E-2</v>
      </c>
      <c r="H344" s="329">
        <v>0.20309712780287126</v>
      </c>
      <c r="I344" s="329">
        <v>0.26593746269520324</v>
      </c>
      <c r="J344" s="319"/>
      <c r="K344" s="319"/>
      <c r="L344" s="319"/>
    </row>
    <row r="345" spans="1:12">
      <c r="A345" s="6"/>
      <c r="B345" s="182" t="s">
        <v>43</v>
      </c>
      <c r="C345" s="44" t="s">
        <v>83</v>
      </c>
      <c r="D345" s="215"/>
      <c r="E345" s="215"/>
      <c r="F345" s="215"/>
      <c r="G345" s="329">
        <v>9.9083095303867429E-4</v>
      </c>
      <c r="H345" s="329">
        <v>2.6902475847790075E-3</v>
      </c>
      <c r="I345" s="329">
        <v>2.3931309489716023E-2</v>
      </c>
      <c r="J345" s="319"/>
      <c r="K345" s="319"/>
      <c r="L345" s="319"/>
    </row>
    <row r="346" spans="1:12">
      <c r="A346" s="6"/>
      <c r="B346" s="182" t="s">
        <v>44</v>
      </c>
      <c r="C346" s="44" t="s">
        <v>83</v>
      </c>
      <c r="D346" s="215"/>
      <c r="E346" s="215"/>
      <c r="F346" s="215"/>
      <c r="G346" s="329">
        <v>2.2664954894506272E-2</v>
      </c>
      <c r="H346" s="329">
        <v>0.11353859038928384</v>
      </c>
      <c r="I346" s="329">
        <v>0.27094453229827464</v>
      </c>
      <c r="J346" s="319"/>
      <c r="K346" s="319"/>
      <c r="L346" s="319"/>
    </row>
    <row r="347" spans="1:12">
      <c r="A347" s="6"/>
      <c r="B347" s="182" t="s">
        <v>119</v>
      </c>
      <c r="C347" s="44" t="s">
        <v>83</v>
      </c>
      <c r="D347" s="215"/>
      <c r="E347" s="215"/>
      <c r="F347" s="215"/>
      <c r="G347" s="329">
        <v>0</v>
      </c>
      <c r="H347" s="329">
        <v>0</v>
      </c>
      <c r="I347" s="329">
        <v>0</v>
      </c>
      <c r="J347" s="319"/>
      <c r="K347" s="319"/>
      <c r="L347" s="319"/>
    </row>
    <row r="348" spans="1:12">
      <c r="A348" s="6"/>
      <c r="B348" s="182" t="s">
        <v>78</v>
      </c>
      <c r="C348" s="44" t="s">
        <v>83</v>
      </c>
      <c r="D348" s="215"/>
      <c r="E348" s="215"/>
      <c r="F348" s="215"/>
      <c r="G348" s="329">
        <v>0</v>
      </c>
      <c r="H348" s="329">
        <v>0</v>
      </c>
      <c r="I348" s="329">
        <v>4.9726379795015018E-3</v>
      </c>
      <c r="J348" s="319"/>
      <c r="K348" s="319"/>
      <c r="L348" s="319"/>
    </row>
    <row r="349" spans="1:12">
      <c r="A349" s="6"/>
      <c r="B349" s="182" t="s">
        <v>120</v>
      </c>
      <c r="C349" s="44" t="s">
        <v>83</v>
      </c>
      <c r="D349" s="215"/>
      <c r="E349" s="215"/>
      <c r="F349" s="215"/>
      <c r="G349" s="329">
        <v>7.6532651785404305E-4</v>
      </c>
      <c r="H349" s="329">
        <v>4.3430970828333457E-2</v>
      </c>
      <c r="I349" s="329">
        <v>0.12829718700586104</v>
      </c>
      <c r="J349" s="319"/>
      <c r="K349" s="319"/>
      <c r="L349" s="319"/>
    </row>
    <row r="350" spans="1:12">
      <c r="A350" s="6"/>
      <c r="B350" s="182" t="s">
        <v>45</v>
      </c>
      <c r="C350" s="44" t="s">
        <v>83</v>
      </c>
      <c r="D350" s="215"/>
      <c r="E350" s="215"/>
      <c r="F350" s="215"/>
      <c r="G350" s="329">
        <v>1.0134491302427338E-5</v>
      </c>
      <c r="H350" s="329">
        <v>5.6175165916705671E-3</v>
      </c>
      <c r="I350" s="329">
        <v>6.8453868599534118E-2</v>
      </c>
      <c r="J350" s="319"/>
      <c r="K350" s="319"/>
      <c r="L350" s="319"/>
    </row>
    <row r="351" spans="1:12">
      <c r="A351" s="6"/>
      <c r="B351" s="182" t="s">
        <v>77</v>
      </c>
      <c r="C351" s="44" t="s">
        <v>83</v>
      </c>
      <c r="D351" s="215"/>
      <c r="E351" s="215"/>
      <c r="F351" s="215"/>
      <c r="G351" s="329">
        <v>0</v>
      </c>
      <c r="H351" s="329">
        <v>0</v>
      </c>
      <c r="I351" s="329">
        <v>6.4713373508015638E-3</v>
      </c>
      <c r="J351" s="319"/>
      <c r="K351" s="319"/>
      <c r="L351" s="319"/>
    </row>
    <row r="352" spans="1:12">
      <c r="A352" s="6"/>
      <c r="B352" s="182" t="s">
        <v>79</v>
      </c>
      <c r="C352" s="44" t="s">
        <v>83</v>
      </c>
      <c r="D352" s="215"/>
      <c r="E352" s="215"/>
      <c r="F352" s="215"/>
      <c r="G352" s="329">
        <v>0.17823958015437782</v>
      </c>
      <c r="H352" s="329">
        <v>1.1046848339163018</v>
      </c>
      <c r="I352" s="329">
        <v>2.0749964372990792</v>
      </c>
      <c r="J352" s="319"/>
      <c r="K352" s="319"/>
      <c r="L352" s="319"/>
    </row>
    <row r="353" spans="1:12">
      <c r="A353" s="6"/>
      <c r="B353" s="182" t="s">
        <v>46</v>
      </c>
      <c r="C353" s="44" t="s">
        <v>83</v>
      </c>
      <c r="D353" s="215"/>
      <c r="E353" s="215"/>
      <c r="F353" s="215"/>
      <c r="G353" s="329">
        <v>9.7295008955809257E-3</v>
      </c>
      <c r="H353" s="329">
        <v>7.8855078947941706E-2</v>
      </c>
      <c r="I353" s="329">
        <v>0.16329115851347026</v>
      </c>
      <c r="J353" s="319"/>
      <c r="K353" s="319"/>
      <c r="L353" s="319"/>
    </row>
    <row r="354" spans="1:12">
      <c r="A354" s="6"/>
      <c r="B354" s="182" t="s">
        <v>47</v>
      </c>
      <c r="C354" s="44" t="s">
        <v>83</v>
      </c>
      <c r="D354" s="215"/>
      <c r="E354" s="215"/>
      <c r="F354" s="215"/>
      <c r="G354" s="329">
        <v>0</v>
      </c>
      <c r="H354" s="329">
        <v>0</v>
      </c>
      <c r="I354" s="329">
        <v>0</v>
      </c>
      <c r="J354" s="319"/>
      <c r="K354" s="319"/>
      <c r="L354" s="319"/>
    </row>
    <row r="355" spans="1:12">
      <c r="A355" s="6"/>
      <c r="B355" s="182" t="s">
        <v>142</v>
      </c>
      <c r="C355" s="44" t="s">
        <v>83</v>
      </c>
      <c r="D355" s="215"/>
      <c r="E355" s="215"/>
      <c r="F355" s="215"/>
      <c r="G355" s="329">
        <v>0</v>
      </c>
      <c r="H355" s="329">
        <v>0</v>
      </c>
      <c r="I355" s="329">
        <v>0</v>
      </c>
      <c r="J355" s="319"/>
      <c r="K355" s="319"/>
      <c r="L355" s="319"/>
    </row>
    <row r="356" spans="1:12">
      <c r="A356" s="6"/>
      <c r="B356" s="182" t="s">
        <v>145</v>
      </c>
      <c r="C356" s="44" t="s">
        <v>83</v>
      </c>
      <c r="D356" s="215"/>
      <c r="E356" s="215"/>
      <c r="F356" s="215"/>
      <c r="G356" s="329">
        <v>0.24434047489071101</v>
      </c>
      <c r="H356" s="329">
        <v>0.71006280111040809</v>
      </c>
      <c r="I356" s="329">
        <v>0.7155396368670266</v>
      </c>
      <c r="J356" s="319"/>
      <c r="K356" s="319"/>
      <c r="L356" s="319"/>
    </row>
    <row r="357" spans="1:12">
      <c r="A357" s="6"/>
      <c r="B357" s="182" t="s">
        <v>144</v>
      </c>
      <c r="C357" s="44" t="s">
        <v>83</v>
      </c>
      <c r="D357" s="215"/>
      <c r="E357" s="215"/>
      <c r="F357" s="215"/>
      <c r="G357" s="329">
        <v>0.17050395693898382</v>
      </c>
      <c r="H357" s="329">
        <v>0.47084856379747547</v>
      </c>
      <c r="I357" s="329">
        <v>0.45322762103650138</v>
      </c>
      <c r="J357" s="319"/>
      <c r="K357" s="319"/>
      <c r="L357" s="319"/>
    </row>
    <row r="358" spans="1:12">
      <c r="A358" s="6"/>
      <c r="B358" s="182" t="s">
        <v>143</v>
      </c>
      <c r="C358" s="44" t="s">
        <v>83</v>
      </c>
      <c r="D358" s="215"/>
      <c r="E358" s="215"/>
      <c r="F358" s="215"/>
      <c r="G358" s="329">
        <v>1.4954508947304081E-2</v>
      </c>
      <c r="H358" s="329">
        <v>4.6544628150351652E-2</v>
      </c>
      <c r="I358" s="329">
        <v>5.0186922961832268E-2</v>
      </c>
      <c r="J358" s="319"/>
      <c r="K358" s="319"/>
      <c r="L358" s="319"/>
    </row>
    <row r="359" spans="1:12" s="16" customFormat="1">
      <c r="A359" s="6"/>
      <c r="B359" s="182" t="s">
        <v>226</v>
      </c>
      <c r="C359" s="44" t="s">
        <v>83</v>
      </c>
      <c r="D359" s="215"/>
      <c r="E359" s="215"/>
      <c r="F359" s="215"/>
      <c r="G359" s="329">
        <v>0</v>
      </c>
      <c r="H359" s="329">
        <v>0</v>
      </c>
      <c r="I359" s="329">
        <v>1.552573833635547E-2</v>
      </c>
      <c r="J359" s="319"/>
      <c r="K359" s="319"/>
      <c r="L359" s="319"/>
    </row>
    <row r="360" spans="1:12" s="16" customFormat="1">
      <c r="A360" s="6"/>
      <c r="B360" s="182" t="s">
        <v>227</v>
      </c>
      <c r="C360" s="44" t="s">
        <v>83</v>
      </c>
      <c r="D360" s="215"/>
      <c r="E360" s="215"/>
      <c r="F360" s="215"/>
      <c r="G360" s="329">
        <v>0</v>
      </c>
      <c r="H360" s="329">
        <v>0</v>
      </c>
      <c r="I360" s="329">
        <v>0</v>
      </c>
      <c r="J360" s="319"/>
      <c r="K360" s="319"/>
      <c r="L360" s="319"/>
    </row>
    <row r="361" spans="1:12" s="16" customFormat="1">
      <c r="A361" s="6"/>
      <c r="B361" s="182" t="s">
        <v>228</v>
      </c>
      <c r="C361" s="44" t="s">
        <v>83</v>
      </c>
      <c r="D361" s="215"/>
      <c r="E361" s="215"/>
      <c r="F361" s="215"/>
      <c r="G361" s="329">
        <v>0</v>
      </c>
      <c r="H361" s="329">
        <v>0</v>
      </c>
      <c r="I361" s="329">
        <v>1.4604637745795911E-2</v>
      </c>
      <c r="J361" s="319"/>
      <c r="K361" s="319"/>
      <c r="L361" s="319"/>
    </row>
    <row r="362" spans="1:12" s="16" customFormat="1">
      <c r="A362" s="6"/>
      <c r="B362" s="182" t="s">
        <v>239</v>
      </c>
      <c r="C362" s="44" t="s">
        <v>83</v>
      </c>
      <c r="D362" s="215"/>
      <c r="E362" s="215"/>
      <c r="F362" s="215"/>
      <c r="G362" s="329">
        <v>0</v>
      </c>
      <c r="H362" s="329">
        <v>0</v>
      </c>
      <c r="I362" s="329">
        <v>0</v>
      </c>
      <c r="J362" s="319"/>
      <c r="K362" s="319"/>
      <c r="L362" s="319"/>
    </row>
    <row r="363" spans="1:12">
      <c r="A363" s="6"/>
      <c r="B363" s="182"/>
      <c r="C363" s="44"/>
      <c r="D363" s="215"/>
      <c r="E363" s="215"/>
      <c r="F363" s="215"/>
      <c r="G363" s="215"/>
      <c r="H363" s="215"/>
      <c r="I363" s="215"/>
      <c r="J363" s="319"/>
      <c r="K363" s="319"/>
      <c r="L363" s="319"/>
    </row>
    <row r="364" spans="1:12" s="2" customFormat="1">
      <c r="A364" s="9"/>
      <c r="B364" s="189" t="s">
        <v>373</v>
      </c>
      <c r="C364" s="118" t="s">
        <v>83</v>
      </c>
      <c r="D364" s="226"/>
      <c r="E364" s="227"/>
      <c r="F364" s="228"/>
      <c r="G364" s="228">
        <v>0.69976424261926351</v>
      </c>
      <c r="H364" s="531">
        <v>2.779370359119417</v>
      </c>
      <c r="I364" s="228">
        <v>4.2563804881789542</v>
      </c>
      <c r="J364" s="89"/>
      <c r="K364" s="89"/>
      <c r="L364" s="89"/>
    </row>
    <row r="365" spans="1:12">
      <c r="A365" s="6"/>
      <c r="B365" s="182"/>
      <c r="C365" s="44"/>
      <c r="D365" s="215"/>
      <c r="E365" s="230"/>
      <c r="F365" s="215"/>
      <c r="G365" s="215"/>
      <c r="H365" s="215"/>
      <c r="I365" s="215"/>
      <c r="J365" s="319"/>
      <c r="K365" s="319"/>
      <c r="L365" s="319"/>
    </row>
    <row r="366" spans="1:12">
      <c r="A366" s="6"/>
      <c r="B366" s="194" t="s">
        <v>52</v>
      </c>
      <c r="C366" s="44" t="s">
        <v>20</v>
      </c>
      <c r="D366" s="215"/>
      <c r="E366" s="224"/>
      <c r="F366" s="240"/>
      <c r="G366" s="225">
        <v>50</v>
      </c>
      <c r="H366" s="329">
        <v>49</v>
      </c>
      <c r="I366" s="329">
        <v>48</v>
      </c>
      <c r="J366" s="319"/>
      <c r="K366" s="319"/>
      <c r="L366" s="319"/>
    </row>
    <row r="367" spans="1:12">
      <c r="A367" s="318"/>
      <c r="B367" s="182"/>
      <c r="C367" s="44"/>
      <c r="D367" s="215"/>
      <c r="E367" s="224"/>
      <c r="F367" s="240"/>
      <c r="G367" s="215"/>
      <c r="H367" s="215"/>
      <c r="I367" s="215"/>
      <c r="J367" s="319"/>
      <c r="K367" s="319"/>
      <c r="L367" s="319"/>
    </row>
    <row r="368" spans="1:12">
      <c r="A368" s="318"/>
      <c r="B368" s="321" t="s">
        <v>168</v>
      </c>
      <c r="C368" s="44"/>
      <c r="D368" s="215" t="s">
        <v>169</v>
      </c>
      <c r="E368" s="224"/>
      <c r="F368" s="240"/>
      <c r="G368" s="215"/>
      <c r="H368" s="215"/>
      <c r="I368" s="215"/>
      <c r="J368" s="319"/>
      <c r="K368" s="319"/>
      <c r="L368" s="319"/>
    </row>
    <row r="369" spans="1:12">
      <c r="A369" s="318"/>
      <c r="B369" s="182" t="s">
        <v>41</v>
      </c>
      <c r="C369" s="44" t="s">
        <v>20</v>
      </c>
      <c r="D369" s="433">
        <v>50</v>
      </c>
      <c r="E369" s="224"/>
      <c r="F369" s="240"/>
      <c r="G369" s="329">
        <v>50</v>
      </c>
      <c r="H369" s="329">
        <v>49</v>
      </c>
      <c r="I369" s="329">
        <v>48</v>
      </c>
      <c r="J369" s="319"/>
      <c r="K369" s="319"/>
      <c r="L369" s="319"/>
    </row>
    <row r="370" spans="1:12">
      <c r="A370" s="6"/>
      <c r="B370" s="182" t="s">
        <v>42</v>
      </c>
      <c r="C370" s="44" t="s">
        <v>20</v>
      </c>
      <c r="D370" s="433">
        <v>3</v>
      </c>
      <c r="E370" s="224"/>
      <c r="F370" s="240"/>
      <c r="G370" s="329">
        <v>3</v>
      </c>
      <c r="H370" s="329">
        <v>3</v>
      </c>
      <c r="I370" s="329">
        <v>3</v>
      </c>
      <c r="J370" s="319"/>
      <c r="K370" s="319"/>
      <c r="L370" s="319"/>
    </row>
    <row r="371" spans="1:12">
      <c r="A371" s="6"/>
      <c r="B371" s="182" t="s">
        <v>43</v>
      </c>
      <c r="C371" s="44" t="s">
        <v>20</v>
      </c>
      <c r="D371" s="433">
        <v>50</v>
      </c>
      <c r="E371" s="224"/>
      <c r="F371" s="240"/>
      <c r="G371" s="329">
        <v>50</v>
      </c>
      <c r="H371" s="329">
        <v>49</v>
      </c>
      <c r="I371" s="329">
        <v>48</v>
      </c>
      <c r="J371" s="319"/>
      <c r="K371" s="319"/>
      <c r="L371" s="319"/>
    </row>
    <row r="372" spans="1:12">
      <c r="A372" s="6"/>
      <c r="B372" s="182" t="s">
        <v>44</v>
      </c>
      <c r="C372" s="44" t="s">
        <v>20</v>
      </c>
      <c r="D372" s="433">
        <v>3</v>
      </c>
      <c r="E372" s="224"/>
      <c r="F372" s="240"/>
      <c r="G372" s="329">
        <v>3</v>
      </c>
      <c r="H372" s="329">
        <v>3</v>
      </c>
      <c r="I372" s="329">
        <v>3</v>
      </c>
      <c r="J372" s="319"/>
      <c r="K372" s="319"/>
      <c r="L372" s="319"/>
    </row>
    <row r="373" spans="1:12">
      <c r="A373" s="6"/>
      <c r="B373" s="182" t="s">
        <v>119</v>
      </c>
      <c r="C373" s="44" t="s">
        <v>20</v>
      </c>
      <c r="D373" s="268">
        <v>0</v>
      </c>
      <c r="E373" s="224"/>
      <c r="F373" s="240"/>
      <c r="G373" s="37"/>
      <c r="H373" s="37"/>
      <c r="I373" s="37"/>
    </row>
    <row r="374" spans="1:12">
      <c r="A374" s="6"/>
      <c r="B374" s="182" t="s">
        <v>78</v>
      </c>
      <c r="C374" s="44" t="s">
        <v>20</v>
      </c>
      <c r="D374" s="433">
        <v>40</v>
      </c>
      <c r="E374" s="224"/>
      <c r="F374" s="240"/>
      <c r="G374" s="329">
        <v>40</v>
      </c>
      <c r="H374" s="329">
        <v>40</v>
      </c>
      <c r="I374" s="329">
        <v>40</v>
      </c>
      <c r="J374" s="319"/>
      <c r="K374" s="319"/>
      <c r="L374" s="319"/>
    </row>
    <row r="375" spans="1:12">
      <c r="A375" s="6"/>
      <c r="B375" s="182" t="s">
        <v>120</v>
      </c>
      <c r="C375" s="44" t="s">
        <v>20</v>
      </c>
      <c r="D375" s="433">
        <v>20</v>
      </c>
      <c r="E375" s="224"/>
      <c r="F375" s="240"/>
      <c r="G375" s="329">
        <v>20</v>
      </c>
      <c r="H375" s="329">
        <v>20</v>
      </c>
      <c r="I375" s="329">
        <v>20</v>
      </c>
      <c r="J375" s="319"/>
      <c r="K375" s="319"/>
      <c r="L375" s="319"/>
    </row>
    <row r="376" spans="1:12">
      <c r="A376" s="6"/>
      <c r="B376" s="182" t="s">
        <v>45</v>
      </c>
      <c r="C376" s="44" t="s">
        <v>20</v>
      </c>
      <c r="D376" s="433">
        <v>30</v>
      </c>
      <c r="E376" s="224"/>
      <c r="F376" s="240"/>
      <c r="G376" s="329">
        <v>30</v>
      </c>
      <c r="H376" s="329">
        <v>30</v>
      </c>
      <c r="I376" s="329">
        <v>30</v>
      </c>
      <c r="J376" s="319"/>
      <c r="K376" s="319"/>
      <c r="L376" s="319"/>
    </row>
    <row r="377" spans="1:12">
      <c r="A377" s="6"/>
      <c r="B377" s="182" t="s">
        <v>77</v>
      </c>
      <c r="C377" s="44" t="s">
        <v>20</v>
      </c>
      <c r="D377" s="433">
        <v>25</v>
      </c>
      <c r="E377" s="224"/>
      <c r="F377" s="240"/>
      <c r="G377" s="329">
        <v>25</v>
      </c>
      <c r="H377" s="329">
        <v>25</v>
      </c>
      <c r="I377" s="329">
        <v>25</v>
      </c>
      <c r="J377" s="319"/>
      <c r="K377" s="319"/>
      <c r="L377" s="319"/>
    </row>
    <row r="378" spans="1:12">
      <c r="A378" s="6"/>
      <c r="B378" s="182" t="s">
        <v>79</v>
      </c>
      <c r="C378" s="44" t="s">
        <v>20</v>
      </c>
      <c r="D378" s="433">
        <v>25</v>
      </c>
      <c r="E378" s="224"/>
      <c r="F378" s="240"/>
      <c r="G378" s="329">
        <v>25</v>
      </c>
      <c r="H378" s="329">
        <v>25</v>
      </c>
      <c r="I378" s="329">
        <v>25</v>
      </c>
      <c r="J378" s="319"/>
      <c r="K378" s="319"/>
      <c r="L378" s="319"/>
    </row>
    <row r="379" spans="1:12">
      <c r="A379" s="6"/>
      <c r="B379" s="182" t="s">
        <v>46</v>
      </c>
      <c r="C379" s="44" t="s">
        <v>20</v>
      </c>
      <c r="D379" s="433">
        <v>10</v>
      </c>
      <c r="E379" s="224"/>
      <c r="F379" s="240"/>
      <c r="G379" s="329">
        <v>10</v>
      </c>
      <c r="H379" s="329">
        <v>10</v>
      </c>
      <c r="I379" s="329">
        <v>10</v>
      </c>
      <c r="J379" s="319"/>
      <c r="K379" s="319"/>
      <c r="L379" s="319"/>
    </row>
    <row r="380" spans="1:12">
      <c r="A380" s="6"/>
      <c r="B380" s="182" t="s">
        <v>47</v>
      </c>
      <c r="C380" s="44" t="s">
        <v>20</v>
      </c>
      <c r="D380" s="268">
        <v>0</v>
      </c>
      <c r="E380" s="224"/>
      <c r="F380" s="240"/>
      <c r="G380" s="37"/>
      <c r="H380" s="37"/>
      <c r="I380" s="37"/>
    </row>
    <row r="381" spans="1:12">
      <c r="A381" s="6"/>
      <c r="B381" s="182" t="s">
        <v>142</v>
      </c>
      <c r="C381" s="44" t="s">
        <v>20</v>
      </c>
      <c r="D381" s="433">
        <v>50</v>
      </c>
      <c r="E381" s="224"/>
      <c r="F381" s="240"/>
      <c r="G381" s="329">
        <v>50</v>
      </c>
      <c r="H381" s="329">
        <v>49</v>
      </c>
      <c r="I381" s="329">
        <v>48</v>
      </c>
      <c r="J381" s="319"/>
      <c r="K381" s="319"/>
      <c r="L381" s="319"/>
    </row>
    <row r="382" spans="1:12">
      <c r="A382" s="6"/>
      <c r="B382" s="182" t="s">
        <v>145</v>
      </c>
      <c r="C382" s="44" t="s">
        <v>20</v>
      </c>
      <c r="D382" s="433">
        <v>50</v>
      </c>
      <c r="E382" s="224"/>
      <c r="F382" s="240"/>
      <c r="G382" s="329">
        <v>50</v>
      </c>
      <c r="H382" s="329">
        <v>49</v>
      </c>
      <c r="I382" s="329">
        <v>48</v>
      </c>
      <c r="J382" s="319"/>
      <c r="K382" s="319"/>
      <c r="L382" s="319"/>
    </row>
    <row r="383" spans="1:12">
      <c r="A383" s="6"/>
      <c r="B383" s="182" t="s">
        <v>144</v>
      </c>
      <c r="C383" s="44" t="s">
        <v>20</v>
      </c>
      <c r="D383" s="433">
        <v>30</v>
      </c>
      <c r="E383" s="224"/>
      <c r="F383" s="240"/>
      <c r="G383" s="329">
        <v>30</v>
      </c>
      <c r="H383" s="329">
        <v>30</v>
      </c>
      <c r="I383" s="329">
        <v>30</v>
      </c>
      <c r="J383" s="319"/>
      <c r="K383" s="319"/>
      <c r="L383" s="319"/>
    </row>
    <row r="384" spans="1:12">
      <c r="A384" s="6"/>
      <c r="B384" s="182" t="s">
        <v>143</v>
      </c>
      <c r="C384" s="44" t="s">
        <v>20</v>
      </c>
      <c r="D384" s="433">
        <v>25</v>
      </c>
      <c r="E384" s="224"/>
      <c r="F384" s="240"/>
      <c r="G384" s="329">
        <v>25</v>
      </c>
      <c r="H384" s="329">
        <v>25</v>
      </c>
      <c r="I384" s="329">
        <v>25</v>
      </c>
      <c r="J384" s="319"/>
      <c r="K384" s="319"/>
      <c r="L384" s="319"/>
    </row>
    <row r="385" spans="1:12" s="16" customFormat="1">
      <c r="A385" s="6"/>
      <c r="B385" s="182" t="s">
        <v>226</v>
      </c>
      <c r="C385" s="44" t="s">
        <v>20</v>
      </c>
      <c r="D385" s="433">
        <v>30</v>
      </c>
      <c r="E385" s="224"/>
      <c r="F385" s="240"/>
      <c r="G385" s="329">
        <v>30</v>
      </c>
      <c r="H385" s="329">
        <v>30</v>
      </c>
      <c r="I385" s="329">
        <v>30</v>
      </c>
      <c r="J385" s="319"/>
      <c r="K385" s="319"/>
      <c r="L385" s="319"/>
    </row>
    <row r="386" spans="1:12" s="16" customFormat="1">
      <c r="A386" s="6"/>
      <c r="B386" s="182" t="s">
        <v>227</v>
      </c>
      <c r="C386" s="44" t="s">
        <v>20</v>
      </c>
      <c r="D386" s="433">
        <v>40</v>
      </c>
      <c r="E386" s="224"/>
      <c r="F386" s="240"/>
      <c r="G386" s="329">
        <v>40</v>
      </c>
      <c r="H386" s="329">
        <v>40</v>
      </c>
      <c r="I386" s="329">
        <v>40</v>
      </c>
      <c r="J386" s="319"/>
      <c r="K386" s="319"/>
      <c r="L386" s="319"/>
    </row>
    <row r="387" spans="1:12" s="16" customFormat="1">
      <c r="A387" s="6"/>
      <c r="B387" s="182" t="s">
        <v>228</v>
      </c>
      <c r="C387" s="44" t="s">
        <v>20</v>
      </c>
      <c r="D387" s="433">
        <v>25</v>
      </c>
      <c r="E387" s="224"/>
      <c r="F387" s="240"/>
      <c r="G387" s="329">
        <v>25</v>
      </c>
      <c r="H387" s="329">
        <v>25</v>
      </c>
      <c r="I387" s="329">
        <v>25</v>
      </c>
      <c r="J387" s="319"/>
      <c r="K387" s="319"/>
      <c r="L387" s="319"/>
    </row>
    <row r="388" spans="1:12" s="16" customFormat="1">
      <c r="A388" s="6"/>
      <c r="B388" s="182" t="s">
        <v>239</v>
      </c>
      <c r="C388" s="44" t="s">
        <v>20</v>
      </c>
      <c r="D388" s="268">
        <v>0</v>
      </c>
      <c r="E388" s="224"/>
      <c r="F388" s="240"/>
      <c r="G388" s="37"/>
      <c r="H388" s="37"/>
      <c r="I388" s="37"/>
      <c r="J388" s="319"/>
    </row>
    <row r="389" spans="1:12">
      <c r="A389" s="6"/>
      <c r="B389" s="175"/>
      <c r="C389" s="44"/>
      <c r="D389" s="230"/>
      <c r="E389" s="223"/>
      <c r="F389" s="223"/>
      <c r="G389" s="230"/>
      <c r="H389" s="230"/>
      <c r="I389" s="230"/>
      <c r="J389" s="319"/>
    </row>
    <row r="390" spans="1:12">
      <c r="A390" s="318"/>
      <c r="B390" s="321" t="s">
        <v>374</v>
      </c>
      <c r="C390" s="44"/>
      <c r="D390" s="34"/>
      <c r="E390" s="223"/>
      <c r="F390" s="34"/>
      <c r="G390" s="215"/>
      <c r="H390" s="215"/>
      <c r="I390" s="215"/>
      <c r="J390" s="319"/>
    </row>
    <row r="391" spans="1:12">
      <c r="A391" s="318"/>
      <c r="B391" s="182" t="s">
        <v>41</v>
      </c>
      <c r="C391" s="44" t="s">
        <v>83</v>
      </c>
      <c r="D391" s="34"/>
      <c r="E391" s="223"/>
      <c r="F391" s="223"/>
      <c r="G391" s="323">
        <v>0</v>
      </c>
      <c r="H391" s="324">
        <v>0</v>
      </c>
      <c r="I391" s="433">
        <v>0</v>
      </c>
    </row>
    <row r="392" spans="1:12">
      <c r="A392" s="318"/>
      <c r="B392" s="182" t="s">
        <v>42</v>
      </c>
      <c r="C392" s="44" t="s">
        <v>83</v>
      </c>
      <c r="D392" s="34"/>
      <c r="E392" s="223"/>
      <c r="F392" s="223"/>
      <c r="G392" s="323">
        <v>5.9538630184825143</v>
      </c>
      <c r="H392" s="267">
        <v>3.6</v>
      </c>
      <c r="I392" s="433">
        <v>2.5324049841582696</v>
      </c>
    </row>
    <row r="393" spans="1:12">
      <c r="A393" s="318"/>
      <c r="B393" s="182" t="s">
        <v>43</v>
      </c>
      <c r="C393" s="44" t="s">
        <v>83</v>
      </c>
      <c r="D393" s="34"/>
      <c r="E393" s="223"/>
      <c r="F393" s="223"/>
      <c r="G393" s="323">
        <v>0.10248022999999999</v>
      </c>
      <c r="H393" s="267">
        <v>0</v>
      </c>
      <c r="I393" s="433">
        <v>1.7819531737340315</v>
      </c>
    </row>
    <row r="394" spans="1:12">
      <c r="A394" s="318"/>
      <c r="B394" s="182" t="s">
        <v>44</v>
      </c>
      <c r="C394" s="44" t="s">
        <v>83</v>
      </c>
      <c r="D394" s="34"/>
      <c r="E394" s="223"/>
      <c r="F394" s="223"/>
      <c r="G394" s="323">
        <v>2.3442039062317908</v>
      </c>
      <c r="H394" s="267">
        <v>4</v>
      </c>
      <c r="I394" s="433">
        <v>9.6178961218250407</v>
      </c>
    </row>
    <row r="395" spans="1:12">
      <c r="A395" s="318"/>
      <c r="B395" s="182" t="s">
        <v>119</v>
      </c>
      <c r="C395" s="44" t="s">
        <v>83</v>
      </c>
      <c r="D395" s="34"/>
      <c r="E395" s="223"/>
      <c r="F395" s="223"/>
      <c r="G395" s="323">
        <v>0</v>
      </c>
      <c r="H395" s="267">
        <v>0</v>
      </c>
      <c r="I395" s="433">
        <v>0</v>
      </c>
    </row>
    <row r="396" spans="1:12">
      <c r="A396" s="318"/>
      <c r="B396" s="182" t="s">
        <v>78</v>
      </c>
      <c r="C396" s="44" t="s">
        <v>83</v>
      </c>
      <c r="D396" s="34"/>
      <c r="E396" s="223"/>
      <c r="F396" s="223"/>
      <c r="G396" s="323">
        <v>0</v>
      </c>
      <c r="H396" s="267">
        <v>0</v>
      </c>
      <c r="I396" s="433">
        <v>0.41438649829179147</v>
      </c>
    </row>
    <row r="397" spans="1:12">
      <c r="A397" s="318"/>
      <c r="B397" s="182" t="s">
        <v>120</v>
      </c>
      <c r="C397" s="44" t="s">
        <v>83</v>
      </c>
      <c r="D397" s="34"/>
      <c r="E397" s="223"/>
      <c r="F397" s="223"/>
      <c r="G397" s="323">
        <v>7.9156628418046715E-2</v>
      </c>
      <c r="H397" s="267">
        <v>3.181</v>
      </c>
      <c r="I397" s="433">
        <v>4.0827263989599434</v>
      </c>
    </row>
    <row r="398" spans="1:12">
      <c r="A398" s="318"/>
      <c r="B398" s="182" t="s">
        <v>45</v>
      </c>
      <c r="C398" s="44" t="s">
        <v>83</v>
      </c>
      <c r="D398" s="34"/>
      <c r="E398" s="223"/>
      <c r="F398" s="223"/>
      <c r="G398" s="323">
        <v>1.0481959575653415E-3</v>
      </c>
      <c r="H398" s="267">
        <v>0.43</v>
      </c>
      <c r="I398" s="433">
        <v>4.8311373558800943</v>
      </c>
    </row>
    <row r="399" spans="1:12">
      <c r="A399" s="318"/>
      <c r="B399" s="182" t="s">
        <v>77</v>
      </c>
      <c r="C399" s="44" t="s">
        <v>83</v>
      </c>
      <c r="D399" s="34"/>
      <c r="E399" s="223"/>
      <c r="F399" s="223"/>
      <c r="G399" s="323">
        <v>0</v>
      </c>
      <c r="H399" s="267">
        <v>0</v>
      </c>
      <c r="I399" s="433">
        <v>0.53927811256679647</v>
      </c>
    </row>
    <row r="400" spans="1:12">
      <c r="A400" s="318"/>
      <c r="B400" s="182" t="s">
        <v>79</v>
      </c>
      <c r="C400" s="44" t="s">
        <v>83</v>
      </c>
      <c r="D400" s="34"/>
      <c r="E400" s="223"/>
      <c r="F400" s="223"/>
      <c r="G400" s="323">
        <v>18.435065147395644</v>
      </c>
      <c r="H400" s="267">
        <v>47.749147000000001</v>
      </c>
      <c r="I400" s="433">
        <v>37.98209665199046</v>
      </c>
    </row>
    <row r="401" spans="1:12">
      <c r="A401" s="318"/>
      <c r="B401" s="182" t="s">
        <v>46</v>
      </c>
      <c r="C401" s="44" t="s">
        <v>83</v>
      </c>
      <c r="D401" s="34"/>
      <c r="E401" s="223"/>
      <c r="F401" s="223"/>
      <c r="G401" s="323">
        <v>1.0063083783429412</v>
      </c>
      <c r="H401" s="267">
        <v>4.0336995452107747</v>
      </c>
      <c r="I401" s="433">
        <v>3.3504115359946982</v>
      </c>
    </row>
    <row r="402" spans="1:12">
      <c r="A402" s="318"/>
      <c r="B402" s="182" t="s">
        <v>47</v>
      </c>
      <c r="C402" s="44" t="s">
        <v>83</v>
      </c>
      <c r="D402" s="34"/>
      <c r="E402" s="223"/>
      <c r="F402" s="223"/>
      <c r="G402" s="323">
        <v>0</v>
      </c>
      <c r="H402" s="267">
        <v>0</v>
      </c>
      <c r="I402" s="433">
        <v>0</v>
      </c>
    </row>
    <row r="403" spans="1:12">
      <c r="A403" s="318"/>
      <c r="B403" s="182" t="s">
        <v>142</v>
      </c>
      <c r="C403" s="44" t="s">
        <v>83</v>
      </c>
      <c r="D403" s="34"/>
      <c r="E403" s="223"/>
      <c r="F403" s="223"/>
      <c r="G403" s="323">
        <v>0</v>
      </c>
      <c r="H403" s="267">
        <v>0</v>
      </c>
      <c r="I403" s="433">
        <v>0</v>
      </c>
    </row>
    <row r="404" spans="1:12">
      <c r="A404" s="318"/>
      <c r="B404" s="182" t="s">
        <v>145</v>
      </c>
      <c r="C404" s="44" t="s">
        <v>83</v>
      </c>
      <c r="D404" s="34"/>
      <c r="E404" s="230"/>
      <c r="F404" s="230"/>
      <c r="G404" s="323">
        <v>25.271786260124959</v>
      </c>
      <c r="H404" s="267">
        <v>3.5879620000000001</v>
      </c>
      <c r="I404" s="433">
        <v>0</v>
      </c>
    </row>
    <row r="405" spans="1:12">
      <c r="A405" s="318"/>
      <c r="B405" s="182" t="s">
        <v>144</v>
      </c>
      <c r="C405" s="44" t="s">
        <v>83</v>
      </c>
      <c r="D405" s="34"/>
      <c r="E405" s="230"/>
      <c r="F405" s="230"/>
      <c r="G405" s="323">
        <v>17.63498068911775</v>
      </c>
      <c r="H405" s="267">
        <v>0.608151</v>
      </c>
      <c r="I405" s="433">
        <v>0</v>
      </c>
    </row>
    <row r="406" spans="1:12">
      <c r="A406" s="318"/>
      <c r="B406" s="182" t="s">
        <v>143</v>
      </c>
      <c r="C406" s="44" t="s">
        <v>83</v>
      </c>
      <c r="D406" s="34"/>
      <c r="E406" s="230"/>
      <c r="F406" s="230"/>
      <c r="G406" s="323">
        <v>1.5467234968354502</v>
      </c>
      <c r="H406" s="267">
        <v>0.45700000000000002</v>
      </c>
      <c r="I406" s="433">
        <v>5.1798312286473934E-2</v>
      </c>
    </row>
    <row r="407" spans="1:12" s="16" customFormat="1">
      <c r="A407" s="318"/>
      <c r="B407" s="182" t="s">
        <v>226</v>
      </c>
      <c r="C407" s="44" t="s">
        <v>83</v>
      </c>
      <c r="D407" s="215"/>
      <c r="E407" s="230"/>
      <c r="F407" s="230"/>
      <c r="G407" s="323">
        <v>0</v>
      </c>
      <c r="H407" s="267">
        <v>0</v>
      </c>
      <c r="I407" s="433">
        <v>1.2938115280296214</v>
      </c>
    </row>
    <row r="408" spans="1:12" s="16" customFormat="1">
      <c r="A408" s="318"/>
      <c r="B408" s="182" t="s">
        <v>227</v>
      </c>
      <c r="C408" s="44" t="s">
        <v>83</v>
      </c>
      <c r="D408" s="215"/>
      <c r="E408" s="230"/>
      <c r="F408" s="230"/>
      <c r="G408" s="323">
        <v>0</v>
      </c>
      <c r="H408" s="267">
        <v>0</v>
      </c>
      <c r="I408" s="433">
        <v>0</v>
      </c>
    </row>
    <row r="409" spans="1:12" s="16" customFormat="1">
      <c r="A409" s="318"/>
      <c r="B409" s="182" t="s">
        <v>228</v>
      </c>
      <c r="C409" s="44" t="s">
        <v>83</v>
      </c>
      <c r="D409" s="215"/>
      <c r="E409" s="230"/>
      <c r="F409" s="230"/>
      <c r="G409" s="323">
        <v>0</v>
      </c>
      <c r="H409" s="267">
        <v>0</v>
      </c>
      <c r="I409" s="433">
        <v>1.2170531454829916</v>
      </c>
    </row>
    <row r="410" spans="1:12" s="16" customFormat="1">
      <c r="A410" s="318"/>
      <c r="B410" s="182" t="s">
        <v>239</v>
      </c>
      <c r="C410" s="44" t="s">
        <v>83</v>
      </c>
      <c r="D410" s="215"/>
      <c r="E410" s="230"/>
      <c r="F410" s="230"/>
      <c r="G410" s="323">
        <v>0</v>
      </c>
      <c r="H410" s="267">
        <v>0</v>
      </c>
      <c r="I410" s="433">
        <v>0</v>
      </c>
    </row>
    <row r="411" spans="1:12">
      <c r="A411" s="318"/>
      <c r="B411" s="182"/>
      <c r="C411" s="44"/>
      <c r="D411" s="34"/>
      <c r="E411" s="34"/>
      <c r="F411" s="34"/>
      <c r="G411" s="215"/>
      <c r="H411" s="231"/>
      <c r="I411" s="231"/>
    </row>
    <row r="412" spans="1:12" s="2" customFormat="1">
      <c r="A412" s="318"/>
      <c r="B412" s="189" t="s">
        <v>375</v>
      </c>
      <c r="C412" s="118" t="s">
        <v>83</v>
      </c>
      <c r="D412" s="226"/>
      <c r="E412" s="237"/>
      <c r="F412" s="237"/>
      <c r="G412" s="228">
        <v>72.375615950906663</v>
      </c>
      <c r="H412" s="228">
        <v>67.646959545210777</v>
      </c>
      <c r="I412" s="228">
        <v>67.694953819200222</v>
      </c>
      <c r="J412" s="89"/>
      <c r="K412" s="89"/>
      <c r="L412" s="89"/>
    </row>
    <row r="413" spans="1:12">
      <c r="A413" s="318"/>
      <c r="B413" s="169"/>
      <c r="C413" s="56"/>
      <c r="D413" s="233"/>
      <c r="E413" s="241"/>
      <c r="F413" s="241"/>
      <c r="G413" s="279"/>
      <c r="H413" s="279"/>
      <c r="I413" s="234"/>
      <c r="J413" s="319"/>
      <c r="K413" s="319"/>
      <c r="L413" s="319"/>
    </row>
    <row r="414" spans="1:12">
      <c r="A414" s="318"/>
      <c r="B414" s="321" t="s">
        <v>376</v>
      </c>
      <c r="C414" s="44"/>
      <c r="D414" s="34"/>
      <c r="E414" s="223"/>
      <c r="F414" s="34"/>
      <c r="G414" s="279"/>
      <c r="H414" s="279"/>
      <c r="I414" s="215"/>
      <c r="J414" s="319"/>
      <c r="K414" s="319"/>
      <c r="L414" s="319"/>
    </row>
    <row r="415" spans="1:12">
      <c r="A415" s="318"/>
      <c r="B415" s="182" t="s">
        <v>41</v>
      </c>
      <c r="C415" s="44" t="s">
        <v>83</v>
      </c>
      <c r="D415" s="34"/>
      <c r="E415" s="223"/>
      <c r="F415" s="223"/>
      <c r="G415" s="323">
        <v>0</v>
      </c>
      <c r="H415" s="324">
        <v>0</v>
      </c>
      <c r="I415" s="328">
        <v>0</v>
      </c>
      <c r="J415" s="17"/>
    </row>
    <row r="416" spans="1:12">
      <c r="A416" s="318"/>
      <c r="B416" s="182" t="s">
        <v>42</v>
      </c>
      <c r="C416" s="44" t="s">
        <v>83</v>
      </c>
      <c r="D416" s="34"/>
      <c r="E416" s="223"/>
      <c r="F416" s="223"/>
      <c r="G416" s="323">
        <v>0</v>
      </c>
      <c r="H416" s="324">
        <v>0</v>
      </c>
      <c r="I416" s="328">
        <v>0</v>
      </c>
      <c r="J416" s="17"/>
    </row>
    <row r="417" spans="1:10">
      <c r="A417" s="318"/>
      <c r="B417" s="182" t="s">
        <v>43</v>
      </c>
      <c r="C417" s="44" t="s">
        <v>83</v>
      </c>
      <c r="D417" s="34"/>
      <c r="E417" s="223"/>
      <c r="F417" s="223"/>
      <c r="G417" s="323">
        <v>0</v>
      </c>
      <c r="H417" s="324">
        <v>0</v>
      </c>
      <c r="I417" s="328">
        <v>0</v>
      </c>
      <c r="J417" s="17"/>
    </row>
    <row r="418" spans="1:10">
      <c r="A418" s="318"/>
      <c r="B418" s="182" t="s">
        <v>44</v>
      </c>
      <c r="C418" s="44" t="s">
        <v>83</v>
      </c>
      <c r="D418" s="34"/>
      <c r="E418" s="223"/>
      <c r="F418" s="223"/>
      <c r="G418" s="323">
        <v>0</v>
      </c>
      <c r="H418" s="324">
        <v>0</v>
      </c>
      <c r="I418" s="328">
        <v>0</v>
      </c>
      <c r="J418" s="17"/>
    </row>
    <row r="419" spans="1:10">
      <c r="A419" s="318"/>
      <c r="B419" s="182" t="s">
        <v>119</v>
      </c>
      <c r="C419" s="44" t="s">
        <v>83</v>
      </c>
      <c r="D419" s="34"/>
      <c r="E419" s="223"/>
      <c r="F419" s="223"/>
      <c r="G419" s="323">
        <v>0</v>
      </c>
      <c r="H419" s="324">
        <v>0</v>
      </c>
      <c r="I419" s="328">
        <v>0</v>
      </c>
      <c r="J419" s="17"/>
    </row>
    <row r="420" spans="1:10">
      <c r="A420" s="318"/>
      <c r="B420" s="182" t="s">
        <v>78</v>
      </c>
      <c r="C420" s="44" t="s">
        <v>83</v>
      </c>
      <c r="D420" s="34"/>
      <c r="E420" s="223"/>
      <c r="F420" s="223"/>
      <c r="G420" s="323">
        <v>0</v>
      </c>
      <c r="H420" s="324">
        <v>0</v>
      </c>
      <c r="I420" s="328">
        <v>0</v>
      </c>
      <c r="J420" s="17"/>
    </row>
    <row r="421" spans="1:10">
      <c r="A421" s="318"/>
      <c r="B421" s="182" t="s">
        <v>120</v>
      </c>
      <c r="C421" s="44" t="s">
        <v>83</v>
      </c>
      <c r="D421" s="34"/>
      <c r="E421" s="223"/>
      <c r="F421" s="223"/>
      <c r="G421" s="323">
        <v>0</v>
      </c>
      <c r="H421" s="324">
        <v>0</v>
      </c>
      <c r="I421" s="328">
        <v>0</v>
      </c>
      <c r="J421" s="17"/>
    </row>
    <row r="422" spans="1:10">
      <c r="A422" s="318"/>
      <c r="B422" s="182" t="s">
        <v>45</v>
      </c>
      <c r="C422" s="44" t="s">
        <v>83</v>
      </c>
      <c r="D422" s="34"/>
      <c r="E422" s="223"/>
      <c r="F422" s="223"/>
      <c r="G422" s="323">
        <v>0</v>
      </c>
      <c r="H422" s="324">
        <v>0</v>
      </c>
      <c r="I422" s="328">
        <v>0</v>
      </c>
      <c r="J422" s="17"/>
    </row>
    <row r="423" spans="1:10">
      <c r="A423" s="318"/>
      <c r="B423" s="182" t="s">
        <v>77</v>
      </c>
      <c r="C423" s="44" t="s">
        <v>83</v>
      </c>
      <c r="D423" s="34"/>
      <c r="E423" s="223"/>
      <c r="F423" s="223"/>
      <c r="G423" s="323">
        <v>0</v>
      </c>
      <c r="H423" s="324">
        <v>0</v>
      </c>
      <c r="I423" s="328">
        <v>0</v>
      </c>
      <c r="J423" s="17"/>
    </row>
    <row r="424" spans="1:10">
      <c r="A424" s="318"/>
      <c r="B424" s="182" t="s">
        <v>79</v>
      </c>
      <c r="C424" s="44" t="s">
        <v>83</v>
      </c>
      <c r="D424" s="34"/>
      <c r="E424" s="223"/>
      <c r="F424" s="223"/>
      <c r="G424" s="323">
        <v>0</v>
      </c>
      <c r="H424" s="324">
        <v>0</v>
      </c>
      <c r="I424" s="328">
        <v>0</v>
      </c>
      <c r="J424" s="17"/>
    </row>
    <row r="425" spans="1:10">
      <c r="A425" s="318"/>
      <c r="B425" s="182" t="s">
        <v>46</v>
      </c>
      <c r="C425" s="44" t="s">
        <v>83</v>
      </c>
      <c r="D425" s="34"/>
      <c r="E425" s="223"/>
      <c r="F425" s="223"/>
      <c r="G425" s="323">
        <v>0</v>
      </c>
      <c r="H425" s="324">
        <v>0</v>
      </c>
      <c r="I425" s="328">
        <v>0</v>
      </c>
      <c r="J425" s="17"/>
    </row>
    <row r="426" spans="1:10">
      <c r="A426" s="318"/>
      <c r="B426" s="182" t="s">
        <v>47</v>
      </c>
      <c r="C426" s="44" t="s">
        <v>83</v>
      </c>
      <c r="D426" s="34"/>
      <c r="E426" s="223"/>
      <c r="F426" s="223"/>
      <c r="G426" s="323">
        <v>0</v>
      </c>
      <c r="H426" s="324">
        <v>0</v>
      </c>
      <c r="I426" s="328">
        <v>0</v>
      </c>
      <c r="J426" s="17"/>
    </row>
    <row r="427" spans="1:10">
      <c r="A427" s="318"/>
      <c r="B427" s="182" t="s">
        <v>142</v>
      </c>
      <c r="C427" s="44" t="s">
        <v>83</v>
      </c>
      <c r="D427" s="34"/>
      <c r="E427" s="223"/>
      <c r="F427" s="223"/>
      <c r="G427" s="323">
        <v>0</v>
      </c>
      <c r="H427" s="324">
        <v>0</v>
      </c>
      <c r="I427" s="328">
        <v>0</v>
      </c>
      <c r="J427" s="17"/>
    </row>
    <row r="428" spans="1:10">
      <c r="A428" s="318"/>
      <c r="B428" s="182" t="s">
        <v>145</v>
      </c>
      <c r="C428" s="44" t="s">
        <v>83</v>
      </c>
      <c r="D428" s="34"/>
      <c r="E428" s="230"/>
      <c r="F428" s="230"/>
      <c r="G428" s="323">
        <v>0</v>
      </c>
      <c r="H428" s="324">
        <v>0</v>
      </c>
      <c r="I428" s="328">
        <v>0</v>
      </c>
      <c r="J428" s="17"/>
    </row>
    <row r="429" spans="1:10">
      <c r="A429" s="318"/>
      <c r="B429" s="182" t="s">
        <v>144</v>
      </c>
      <c r="C429" s="44" t="s">
        <v>83</v>
      </c>
      <c r="D429" s="34"/>
      <c r="E429" s="230"/>
      <c r="F429" s="230"/>
      <c r="G429" s="323">
        <v>0</v>
      </c>
      <c r="H429" s="324">
        <v>0</v>
      </c>
      <c r="I429" s="328">
        <v>0</v>
      </c>
      <c r="J429" s="17"/>
    </row>
    <row r="430" spans="1:10">
      <c r="A430" s="318"/>
      <c r="B430" s="182" t="s">
        <v>143</v>
      </c>
      <c r="C430" s="44" t="s">
        <v>83</v>
      </c>
      <c r="D430" s="34"/>
      <c r="E430" s="230"/>
      <c r="F430" s="230"/>
      <c r="G430" s="323">
        <v>0</v>
      </c>
      <c r="H430" s="324">
        <v>0</v>
      </c>
      <c r="I430" s="328">
        <v>0</v>
      </c>
      <c r="J430" s="17"/>
    </row>
    <row r="431" spans="1:10" s="16" customFormat="1">
      <c r="A431" s="318"/>
      <c r="B431" s="182" t="s">
        <v>226</v>
      </c>
      <c r="C431" s="44" t="s">
        <v>83</v>
      </c>
      <c r="D431" s="215"/>
      <c r="E431" s="230"/>
      <c r="F431" s="230"/>
      <c r="G431" s="323">
        <v>0</v>
      </c>
      <c r="H431" s="324">
        <v>0</v>
      </c>
      <c r="I431" s="328">
        <v>0</v>
      </c>
      <c r="J431" s="17"/>
    </row>
    <row r="432" spans="1:10" s="16" customFormat="1">
      <c r="A432" s="318"/>
      <c r="B432" s="182" t="s">
        <v>227</v>
      </c>
      <c r="C432" s="44" t="s">
        <v>83</v>
      </c>
      <c r="D432" s="215"/>
      <c r="E432" s="230"/>
      <c r="F432" s="230"/>
      <c r="G432" s="323">
        <v>0</v>
      </c>
      <c r="H432" s="324">
        <v>0</v>
      </c>
      <c r="I432" s="328">
        <v>0</v>
      </c>
      <c r="J432" s="17"/>
    </row>
    <row r="433" spans="1:12" s="16" customFormat="1">
      <c r="A433" s="318"/>
      <c r="B433" s="182" t="s">
        <v>228</v>
      </c>
      <c r="C433" s="44" t="s">
        <v>83</v>
      </c>
      <c r="D433" s="215"/>
      <c r="E433" s="230"/>
      <c r="F433" s="230"/>
      <c r="G433" s="323">
        <v>0</v>
      </c>
      <c r="H433" s="324">
        <v>0</v>
      </c>
      <c r="I433" s="328">
        <v>0</v>
      </c>
      <c r="J433" s="17"/>
    </row>
    <row r="434" spans="1:12" s="16" customFormat="1">
      <c r="A434" s="318"/>
      <c r="B434" s="182" t="s">
        <v>239</v>
      </c>
      <c r="C434" s="44" t="s">
        <v>83</v>
      </c>
      <c r="D434" s="215"/>
      <c r="E434" s="230"/>
      <c r="F434" s="230"/>
      <c r="G434" s="323">
        <v>0</v>
      </c>
      <c r="H434" s="324">
        <v>0</v>
      </c>
      <c r="I434" s="328">
        <v>0</v>
      </c>
      <c r="J434" s="17"/>
    </row>
    <row r="435" spans="1:12">
      <c r="A435" s="318"/>
      <c r="B435" s="182"/>
      <c r="C435" s="44"/>
      <c r="D435" s="34"/>
      <c r="E435" s="34"/>
      <c r="F435" s="34"/>
      <c r="G435" s="215"/>
      <c r="H435" s="215"/>
      <c r="I435" s="215"/>
      <c r="J435" s="17"/>
    </row>
    <row r="436" spans="1:12" s="2" customFormat="1">
      <c r="A436" s="318"/>
      <c r="B436" s="189" t="s">
        <v>377</v>
      </c>
      <c r="C436" s="118" t="s">
        <v>83</v>
      </c>
      <c r="D436" s="226"/>
      <c r="E436" s="237"/>
      <c r="F436" s="237"/>
      <c r="G436" s="228">
        <v>0</v>
      </c>
      <c r="H436" s="228">
        <v>0</v>
      </c>
      <c r="I436" s="228">
        <v>0</v>
      </c>
      <c r="J436" s="89"/>
      <c r="K436" s="89"/>
      <c r="L436" s="89"/>
    </row>
    <row r="437" spans="1:12">
      <c r="A437" s="318"/>
      <c r="B437" s="169"/>
      <c r="C437" s="56"/>
      <c r="D437" s="233"/>
      <c r="E437" s="241"/>
      <c r="F437" s="241"/>
      <c r="G437" s="234"/>
      <c r="H437" s="234"/>
      <c r="I437" s="234"/>
      <c r="J437" s="319"/>
      <c r="K437" s="319"/>
      <c r="L437" s="319"/>
    </row>
    <row r="438" spans="1:12">
      <c r="A438" s="318"/>
      <c r="B438" s="321" t="s">
        <v>230</v>
      </c>
      <c r="C438" s="44"/>
      <c r="D438" s="34"/>
      <c r="E438" s="223"/>
      <c r="F438" s="34"/>
      <c r="G438" s="215"/>
      <c r="H438" s="215"/>
      <c r="I438" s="215"/>
      <c r="J438" s="319"/>
      <c r="K438" s="319"/>
      <c r="L438" s="319"/>
    </row>
    <row r="439" spans="1:12">
      <c r="A439" s="318"/>
      <c r="B439" s="182" t="s">
        <v>41</v>
      </c>
      <c r="C439" s="44" t="s">
        <v>83</v>
      </c>
      <c r="D439" s="34"/>
      <c r="E439" s="223"/>
      <c r="F439" s="223"/>
      <c r="G439" s="329">
        <v>0</v>
      </c>
      <c r="H439" s="329">
        <v>0</v>
      </c>
      <c r="I439" s="329">
        <v>0</v>
      </c>
      <c r="J439" s="319"/>
      <c r="K439" s="319"/>
      <c r="L439" s="319"/>
    </row>
    <row r="440" spans="1:12">
      <c r="A440" s="318"/>
      <c r="B440" s="182" t="s">
        <v>42</v>
      </c>
      <c r="C440" s="44" t="s">
        <v>83</v>
      </c>
      <c r="D440" s="34"/>
      <c r="E440" s="223"/>
      <c r="F440" s="223"/>
      <c r="G440" s="329">
        <v>5.9538630184825143</v>
      </c>
      <c r="H440" s="329">
        <v>3.6</v>
      </c>
      <c r="I440" s="329">
        <v>2.5324049841582696</v>
      </c>
      <c r="J440" s="319"/>
      <c r="K440" s="319"/>
      <c r="L440" s="319"/>
    </row>
    <row r="441" spans="1:12">
      <c r="A441" s="318"/>
      <c r="B441" s="182" t="s">
        <v>43</v>
      </c>
      <c r="C441" s="44" t="s">
        <v>83</v>
      </c>
      <c r="D441" s="34"/>
      <c r="E441" s="223"/>
      <c r="F441" s="223"/>
      <c r="G441" s="329">
        <v>0.10248022999999999</v>
      </c>
      <c r="H441" s="329">
        <v>0</v>
      </c>
      <c r="I441" s="329">
        <v>1.7819531737340315</v>
      </c>
      <c r="J441" s="319"/>
      <c r="K441" s="319"/>
      <c r="L441" s="319"/>
    </row>
    <row r="442" spans="1:12">
      <c r="A442" s="318"/>
      <c r="B442" s="182" t="s">
        <v>44</v>
      </c>
      <c r="C442" s="44" t="s">
        <v>83</v>
      </c>
      <c r="D442" s="34"/>
      <c r="E442" s="223"/>
      <c r="F442" s="223"/>
      <c r="G442" s="329">
        <v>2.3442039062317908</v>
      </c>
      <c r="H442" s="329">
        <v>4</v>
      </c>
      <c r="I442" s="329">
        <v>9.6178961218250407</v>
      </c>
      <c r="J442" s="319"/>
      <c r="K442" s="319"/>
      <c r="L442" s="319"/>
    </row>
    <row r="443" spans="1:12">
      <c r="A443" s="318"/>
      <c r="B443" s="182" t="s">
        <v>119</v>
      </c>
      <c r="C443" s="44" t="s">
        <v>83</v>
      </c>
      <c r="D443" s="34"/>
      <c r="E443" s="223"/>
      <c r="F443" s="223"/>
      <c r="G443" s="329">
        <v>0</v>
      </c>
      <c r="H443" s="329">
        <v>0</v>
      </c>
      <c r="I443" s="329">
        <v>0</v>
      </c>
      <c r="J443" s="319"/>
      <c r="K443" s="319"/>
      <c r="L443" s="319"/>
    </row>
    <row r="444" spans="1:12">
      <c r="A444" s="318"/>
      <c r="B444" s="182" t="s">
        <v>78</v>
      </c>
      <c r="C444" s="44" t="s">
        <v>83</v>
      </c>
      <c r="D444" s="34"/>
      <c r="E444" s="223"/>
      <c r="F444" s="223"/>
      <c r="G444" s="329">
        <v>0</v>
      </c>
      <c r="H444" s="329">
        <v>0</v>
      </c>
      <c r="I444" s="329">
        <v>0.41438649829179147</v>
      </c>
      <c r="J444" s="319"/>
      <c r="K444" s="319"/>
      <c r="L444" s="319"/>
    </row>
    <row r="445" spans="1:12">
      <c r="A445" s="318"/>
      <c r="B445" s="182" t="s">
        <v>120</v>
      </c>
      <c r="C445" s="44" t="s">
        <v>83</v>
      </c>
      <c r="D445" s="34"/>
      <c r="E445" s="223"/>
      <c r="F445" s="223"/>
      <c r="G445" s="329">
        <v>7.9156628418046715E-2</v>
      </c>
      <c r="H445" s="329">
        <v>3.181</v>
      </c>
      <c r="I445" s="329">
        <v>4.0827263989599434</v>
      </c>
      <c r="J445" s="319"/>
      <c r="K445" s="319"/>
      <c r="L445" s="319"/>
    </row>
    <row r="446" spans="1:12">
      <c r="A446" s="318"/>
      <c r="B446" s="182" t="s">
        <v>45</v>
      </c>
      <c r="C446" s="44" t="s">
        <v>83</v>
      </c>
      <c r="D446" s="34"/>
      <c r="E446" s="223"/>
      <c r="F446" s="223"/>
      <c r="G446" s="329">
        <v>1.0481959575653415E-3</v>
      </c>
      <c r="H446" s="329">
        <v>0.43</v>
      </c>
      <c r="I446" s="329">
        <v>4.8311373558800943</v>
      </c>
      <c r="J446" s="319"/>
      <c r="K446" s="319"/>
      <c r="L446" s="319"/>
    </row>
    <row r="447" spans="1:12">
      <c r="A447" s="318"/>
      <c r="B447" s="182" t="s">
        <v>77</v>
      </c>
      <c r="C447" s="44" t="s">
        <v>83</v>
      </c>
      <c r="D447" s="34"/>
      <c r="E447" s="223"/>
      <c r="F447" s="223"/>
      <c r="G447" s="329">
        <v>0</v>
      </c>
      <c r="H447" s="329">
        <v>0</v>
      </c>
      <c r="I447" s="329">
        <v>0.53927811256679647</v>
      </c>
      <c r="J447" s="319"/>
      <c r="K447" s="319"/>
      <c r="L447" s="319"/>
    </row>
    <row r="448" spans="1:12">
      <c r="A448" s="318"/>
      <c r="B448" s="182" t="s">
        <v>79</v>
      </c>
      <c r="C448" s="44" t="s">
        <v>83</v>
      </c>
      <c r="D448" s="34"/>
      <c r="E448" s="223"/>
      <c r="F448" s="223"/>
      <c r="G448" s="329">
        <v>18.435065147395644</v>
      </c>
      <c r="H448" s="329">
        <v>47.749147000000001</v>
      </c>
      <c r="I448" s="329">
        <v>37.98209665199046</v>
      </c>
      <c r="J448" s="319"/>
      <c r="K448" s="319"/>
      <c r="L448" s="319"/>
    </row>
    <row r="449" spans="1:12">
      <c r="A449" s="318"/>
      <c r="B449" s="182" t="s">
        <v>46</v>
      </c>
      <c r="C449" s="44" t="s">
        <v>83</v>
      </c>
      <c r="D449" s="34"/>
      <c r="E449" s="223"/>
      <c r="F449" s="223"/>
      <c r="G449" s="329">
        <v>1.0063083783429412</v>
      </c>
      <c r="H449" s="329">
        <v>4.0336995452107747</v>
      </c>
      <c r="I449" s="329">
        <v>3.3504115359946982</v>
      </c>
      <c r="J449" s="319"/>
      <c r="K449" s="319"/>
      <c r="L449" s="319"/>
    </row>
    <row r="450" spans="1:12">
      <c r="A450" s="318"/>
      <c r="B450" s="182" t="s">
        <v>47</v>
      </c>
      <c r="C450" s="44" t="s">
        <v>83</v>
      </c>
      <c r="D450" s="34"/>
      <c r="E450" s="223"/>
      <c r="F450" s="223"/>
      <c r="G450" s="329">
        <v>0</v>
      </c>
      <c r="H450" s="329">
        <v>0</v>
      </c>
      <c r="I450" s="329">
        <v>0</v>
      </c>
      <c r="J450" s="319"/>
      <c r="K450" s="319"/>
      <c r="L450" s="319"/>
    </row>
    <row r="451" spans="1:12">
      <c r="A451" s="318"/>
      <c r="B451" s="182" t="s">
        <v>142</v>
      </c>
      <c r="C451" s="44" t="s">
        <v>83</v>
      </c>
      <c r="D451" s="34"/>
      <c r="E451" s="223"/>
      <c r="F451" s="223"/>
      <c r="G451" s="329">
        <v>0</v>
      </c>
      <c r="H451" s="329">
        <v>0</v>
      </c>
      <c r="I451" s="329">
        <v>0</v>
      </c>
      <c r="J451" s="319"/>
      <c r="K451" s="319"/>
      <c r="L451" s="319"/>
    </row>
    <row r="452" spans="1:12">
      <c r="A452" s="318"/>
      <c r="B452" s="182" t="s">
        <v>145</v>
      </c>
      <c r="C452" s="44" t="s">
        <v>83</v>
      </c>
      <c r="D452" s="34"/>
      <c r="E452" s="230"/>
      <c r="F452" s="230"/>
      <c r="G452" s="329">
        <v>25.271786260124959</v>
      </c>
      <c r="H452" s="329">
        <v>3.5879620000000001</v>
      </c>
      <c r="I452" s="329">
        <v>0</v>
      </c>
      <c r="J452" s="319"/>
      <c r="K452" s="319"/>
      <c r="L452" s="319"/>
    </row>
    <row r="453" spans="1:12">
      <c r="A453" s="318"/>
      <c r="B453" s="182" t="s">
        <v>144</v>
      </c>
      <c r="C453" s="44" t="s">
        <v>83</v>
      </c>
      <c r="D453" s="34"/>
      <c r="E453" s="230"/>
      <c r="F453" s="230"/>
      <c r="G453" s="329">
        <v>17.63498068911775</v>
      </c>
      <c r="H453" s="329">
        <v>0.608151</v>
      </c>
      <c r="I453" s="329">
        <v>0</v>
      </c>
      <c r="J453" s="319"/>
      <c r="K453" s="319"/>
      <c r="L453" s="319"/>
    </row>
    <row r="454" spans="1:12">
      <c r="A454" s="318"/>
      <c r="B454" s="182" t="s">
        <v>143</v>
      </c>
      <c r="C454" s="44" t="s">
        <v>83</v>
      </c>
      <c r="D454" s="34"/>
      <c r="E454" s="230"/>
      <c r="F454" s="230"/>
      <c r="G454" s="329">
        <v>1.5467234968354502</v>
      </c>
      <c r="H454" s="329">
        <v>0.45700000000000002</v>
      </c>
      <c r="I454" s="329">
        <v>5.1798312286473934E-2</v>
      </c>
      <c r="J454" s="319"/>
      <c r="K454" s="319"/>
      <c r="L454" s="319"/>
    </row>
    <row r="455" spans="1:12" s="16" customFormat="1">
      <c r="A455" s="318"/>
      <c r="B455" s="182" t="s">
        <v>226</v>
      </c>
      <c r="C455" s="44" t="s">
        <v>83</v>
      </c>
      <c r="D455" s="215"/>
      <c r="E455" s="230"/>
      <c r="F455" s="230"/>
      <c r="G455" s="329">
        <v>0</v>
      </c>
      <c r="H455" s="329">
        <v>0</v>
      </c>
      <c r="I455" s="329">
        <v>1.2938115280296214</v>
      </c>
      <c r="J455" s="319"/>
      <c r="K455" s="319"/>
      <c r="L455" s="319"/>
    </row>
    <row r="456" spans="1:12" s="16" customFormat="1">
      <c r="A456" s="318"/>
      <c r="B456" s="182" t="s">
        <v>227</v>
      </c>
      <c r="C456" s="44" t="s">
        <v>83</v>
      </c>
      <c r="D456" s="215"/>
      <c r="E456" s="230"/>
      <c r="F456" s="230"/>
      <c r="G456" s="329">
        <v>0</v>
      </c>
      <c r="H456" s="329">
        <v>0</v>
      </c>
      <c r="I456" s="329">
        <v>0</v>
      </c>
      <c r="J456" s="319"/>
      <c r="K456" s="319"/>
      <c r="L456" s="319"/>
    </row>
    <row r="457" spans="1:12" s="16" customFormat="1">
      <c r="A457" s="318"/>
      <c r="B457" s="182" t="s">
        <v>228</v>
      </c>
      <c r="C457" s="44" t="s">
        <v>83</v>
      </c>
      <c r="D457" s="215"/>
      <c r="E457" s="230"/>
      <c r="F457" s="230"/>
      <c r="G457" s="329">
        <v>0</v>
      </c>
      <c r="H457" s="329">
        <v>0</v>
      </c>
      <c r="I457" s="329">
        <v>1.2170531454829916</v>
      </c>
      <c r="J457" s="319"/>
      <c r="K457" s="319"/>
      <c r="L457" s="319"/>
    </row>
    <row r="458" spans="1:12" s="16" customFormat="1">
      <c r="A458" s="318"/>
      <c r="B458" s="182" t="s">
        <v>239</v>
      </c>
      <c r="C458" s="44" t="s">
        <v>83</v>
      </c>
      <c r="D458" s="215"/>
      <c r="E458" s="230"/>
      <c r="F458" s="230"/>
      <c r="G458" s="329">
        <v>0</v>
      </c>
      <c r="H458" s="329">
        <v>0</v>
      </c>
      <c r="I458" s="329">
        <v>0</v>
      </c>
      <c r="J458" s="319"/>
      <c r="K458" s="319"/>
      <c r="L458" s="319"/>
    </row>
    <row r="459" spans="1:12">
      <c r="A459" s="318"/>
      <c r="B459" s="182"/>
      <c r="C459" s="44"/>
      <c r="D459" s="34"/>
      <c r="E459" s="34"/>
      <c r="F459" s="34"/>
      <c r="G459" s="215"/>
      <c r="H459" s="215"/>
      <c r="I459" s="215"/>
      <c r="J459" s="319"/>
      <c r="K459" s="319"/>
      <c r="L459" s="319"/>
    </row>
    <row r="460" spans="1:12" s="2" customFormat="1">
      <c r="A460" s="318"/>
      <c r="B460" s="189" t="s">
        <v>378</v>
      </c>
      <c r="C460" s="118" t="s">
        <v>83</v>
      </c>
      <c r="D460" s="226"/>
      <c r="E460" s="237"/>
      <c r="F460" s="237"/>
      <c r="G460" s="228">
        <v>72.375615950906663</v>
      </c>
      <c r="H460" s="228">
        <v>67.646959545210777</v>
      </c>
      <c r="I460" s="228">
        <v>67.694953819200222</v>
      </c>
      <c r="J460" s="89"/>
      <c r="K460" s="89"/>
      <c r="L460" s="89"/>
    </row>
    <row r="461" spans="1:12">
      <c r="A461" s="6"/>
      <c r="B461" s="169"/>
      <c r="C461" s="56"/>
      <c r="D461" s="233"/>
      <c r="E461" s="241"/>
      <c r="F461" s="241"/>
      <c r="G461" s="234"/>
      <c r="H461" s="234"/>
      <c r="I461" s="234"/>
      <c r="J461" s="319"/>
      <c r="K461" s="319"/>
      <c r="L461" s="319"/>
    </row>
    <row r="462" spans="1:12">
      <c r="A462" s="6"/>
      <c r="B462" s="321" t="s">
        <v>53</v>
      </c>
      <c r="C462" s="44"/>
      <c r="D462" s="34"/>
      <c r="E462" s="241"/>
      <c r="F462" s="34"/>
      <c r="G462" s="215"/>
      <c r="H462" s="215"/>
      <c r="I462" s="215"/>
      <c r="J462" s="319"/>
      <c r="K462" s="319"/>
      <c r="L462" s="319"/>
    </row>
    <row r="463" spans="1:12">
      <c r="A463" s="6"/>
      <c r="B463" s="182" t="s">
        <v>41</v>
      </c>
      <c r="C463" s="44" t="s">
        <v>83</v>
      </c>
      <c r="D463" s="34"/>
      <c r="E463" s="241"/>
      <c r="F463" s="241"/>
      <c r="G463" s="329">
        <v>0</v>
      </c>
      <c r="H463" s="329">
        <v>0</v>
      </c>
      <c r="I463" s="329">
        <v>0</v>
      </c>
      <c r="J463" s="319"/>
      <c r="K463" s="319"/>
      <c r="L463" s="319"/>
    </row>
    <row r="464" spans="1:12">
      <c r="A464" s="6"/>
      <c r="B464" s="182" t="s">
        <v>42</v>
      </c>
      <c r="C464" s="44" t="s">
        <v>83</v>
      </c>
      <c r="D464" s="34"/>
      <c r="E464" s="241"/>
      <c r="F464" s="241"/>
      <c r="G464" s="329">
        <v>5.9538630184825143</v>
      </c>
      <c r="H464" s="329">
        <v>3.6</v>
      </c>
      <c r="I464" s="329">
        <v>2.5324049841582696</v>
      </c>
      <c r="J464" s="319"/>
      <c r="K464" s="319"/>
      <c r="L464" s="319"/>
    </row>
    <row r="465" spans="1:12">
      <c r="A465" s="6"/>
      <c r="B465" s="182" t="s">
        <v>43</v>
      </c>
      <c r="C465" s="44" t="s">
        <v>83</v>
      </c>
      <c r="D465" s="34"/>
      <c r="E465" s="241"/>
      <c r="F465" s="241"/>
      <c r="G465" s="329">
        <v>0.10248022999999999</v>
      </c>
      <c r="H465" s="329">
        <v>0</v>
      </c>
      <c r="I465" s="329">
        <v>0</v>
      </c>
      <c r="J465" s="319"/>
      <c r="K465" s="319"/>
      <c r="L465" s="319"/>
    </row>
    <row r="466" spans="1:12">
      <c r="A466" s="6"/>
      <c r="B466" s="182" t="s">
        <v>44</v>
      </c>
      <c r="C466" s="44" t="s">
        <v>83</v>
      </c>
      <c r="D466" s="34"/>
      <c r="E466" s="241"/>
      <c r="F466" s="241"/>
      <c r="G466" s="329">
        <v>2.3442039062317908</v>
      </c>
      <c r="H466" s="329">
        <v>4</v>
      </c>
      <c r="I466" s="329">
        <v>9.6178961218250407</v>
      </c>
      <c r="J466" s="319"/>
      <c r="K466" s="319"/>
      <c r="L466" s="319"/>
    </row>
    <row r="467" spans="1:12">
      <c r="A467" s="6"/>
      <c r="B467" s="182" t="s">
        <v>119</v>
      </c>
      <c r="C467" s="44" t="s">
        <v>83</v>
      </c>
      <c r="D467" s="34"/>
      <c r="E467" s="241"/>
      <c r="F467" s="241"/>
      <c r="G467" s="329">
        <v>0</v>
      </c>
      <c r="H467" s="329">
        <v>0</v>
      </c>
      <c r="I467" s="329">
        <v>0</v>
      </c>
      <c r="J467" s="319"/>
      <c r="K467" s="319"/>
      <c r="L467" s="319"/>
    </row>
    <row r="468" spans="1:12">
      <c r="A468" s="6"/>
      <c r="B468" s="182" t="s">
        <v>78</v>
      </c>
      <c r="C468" s="44" t="s">
        <v>83</v>
      </c>
      <c r="D468" s="34"/>
      <c r="E468" s="241"/>
      <c r="F468" s="241"/>
      <c r="G468" s="329">
        <v>0</v>
      </c>
      <c r="H468" s="329">
        <v>0</v>
      </c>
      <c r="I468" s="329">
        <v>0.41438649829179147</v>
      </c>
      <c r="J468" s="319"/>
      <c r="K468" s="319"/>
      <c r="L468" s="319"/>
    </row>
    <row r="469" spans="1:12">
      <c r="A469" s="6"/>
      <c r="B469" s="182" t="s">
        <v>120</v>
      </c>
      <c r="C469" s="44" t="s">
        <v>83</v>
      </c>
      <c r="D469" s="34"/>
      <c r="E469" s="241"/>
      <c r="F469" s="241"/>
      <c r="G469" s="329">
        <v>7.9156628418046715E-2</v>
      </c>
      <c r="H469" s="329">
        <v>3.181</v>
      </c>
      <c r="I469" s="329">
        <v>4.0827263989599434</v>
      </c>
      <c r="J469" s="319"/>
      <c r="K469" s="319"/>
      <c r="L469" s="319"/>
    </row>
    <row r="470" spans="1:12">
      <c r="A470" s="6"/>
      <c r="B470" s="182" t="s">
        <v>45</v>
      </c>
      <c r="C470" s="44" t="s">
        <v>83</v>
      </c>
      <c r="D470" s="34"/>
      <c r="E470" s="241"/>
      <c r="F470" s="241"/>
      <c r="G470" s="329">
        <v>1.0481959575653415E-3</v>
      </c>
      <c r="H470" s="329">
        <v>0.43</v>
      </c>
      <c r="I470" s="329">
        <v>4.8311373558800943</v>
      </c>
      <c r="J470" s="319"/>
      <c r="K470" s="319"/>
      <c r="L470" s="319"/>
    </row>
    <row r="471" spans="1:12">
      <c r="A471" s="6"/>
      <c r="B471" s="182" t="s">
        <v>77</v>
      </c>
      <c r="C471" s="44" t="s">
        <v>83</v>
      </c>
      <c r="D471" s="34"/>
      <c r="E471" s="241"/>
      <c r="F471" s="241"/>
      <c r="G471" s="329">
        <v>0</v>
      </c>
      <c r="H471" s="329">
        <v>0</v>
      </c>
      <c r="I471" s="479">
        <v>0.53927811256679647</v>
      </c>
      <c r="J471" s="319"/>
    </row>
    <row r="472" spans="1:12">
      <c r="A472" s="6"/>
      <c r="B472" s="182" t="s">
        <v>79</v>
      </c>
      <c r="C472" s="44" t="s">
        <v>83</v>
      </c>
      <c r="D472" s="34"/>
      <c r="E472" s="241"/>
      <c r="F472" s="241"/>
      <c r="G472" s="329">
        <v>18.435065147395644</v>
      </c>
      <c r="H472" s="329">
        <v>47.749147000000001</v>
      </c>
      <c r="I472" s="329">
        <v>37.98209665199046</v>
      </c>
      <c r="J472" s="319"/>
      <c r="K472" s="319"/>
      <c r="L472" s="319"/>
    </row>
    <row r="473" spans="1:12">
      <c r="A473" s="6"/>
      <c r="B473" s="182" t="s">
        <v>46</v>
      </c>
      <c r="C473" s="44" t="s">
        <v>83</v>
      </c>
      <c r="D473" s="34"/>
      <c r="E473" s="241"/>
      <c r="F473" s="241"/>
      <c r="G473" s="329">
        <v>1.0063083783429412</v>
      </c>
      <c r="H473" s="329">
        <v>4.0336995452107747</v>
      </c>
      <c r="I473" s="329">
        <v>3.3504115359946982</v>
      </c>
      <c r="J473" s="319"/>
      <c r="K473" s="319"/>
      <c r="L473" s="319"/>
    </row>
    <row r="474" spans="1:12">
      <c r="A474" s="6"/>
      <c r="B474" s="182" t="s">
        <v>47</v>
      </c>
      <c r="C474" s="44" t="s">
        <v>83</v>
      </c>
      <c r="D474" s="34"/>
      <c r="E474" s="241"/>
      <c r="F474" s="241"/>
      <c r="G474" s="329">
        <v>0</v>
      </c>
      <c r="H474" s="329">
        <v>0</v>
      </c>
      <c r="I474" s="329">
        <v>0</v>
      </c>
      <c r="J474" s="319"/>
      <c r="K474" s="319"/>
      <c r="L474" s="319"/>
    </row>
    <row r="475" spans="1:12">
      <c r="A475" s="6"/>
      <c r="B475" s="182" t="s">
        <v>142</v>
      </c>
      <c r="C475" s="44" t="s">
        <v>83</v>
      </c>
      <c r="D475" s="34"/>
      <c r="E475" s="241"/>
      <c r="F475" s="241"/>
      <c r="G475" s="329">
        <v>0</v>
      </c>
      <c r="H475" s="329">
        <v>0</v>
      </c>
      <c r="I475" s="329">
        <v>0</v>
      </c>
      <c r="J475" s="319"/>
      <c r="K475" s="319"/>
      <c r="L475" s="319"/>
    </row>
    <row r="476" spans="1:12">
      <c r="A476" s="6"/>
      <c r="B476" s="182" t="s">
        <v>145</v>
      </c>
      <c r="C476" s="44" t="s">
        <v>83</v>
      </c>
      <c r="D476" s="34"/>
      <c r="E476" s="241"/>
      <c r="F476" s="241"/>
      <c r="G476" s="329">
        <v>25.271786260124959</v>
      </c>
      <c r="H476" s="329">
        <v>0</v>
      </c>
      <c r="I476" s="329">
        <v>0</v>
      </c>
      <c r="J476" s="319"/>
      <c r="K476" s="319"/>
      <c r="L476" s="319"/>
    </row>
    <row r="477" spans="1:12">
      <c r="A477" s="6"/>
      <c r="B477" s="182" t="s">
        <v>144</v>
      </c>
      <c r="C477" s="44" t="s">
        <v>83</v>
      </c>
      <c r="D477" s="34"/>
      <c r="E477" s="241"/>
      <c r="F477" s="241"/>
      <c r="G477" s="329">
        <v>17.63498068911775</v>
      </c>
      <c r="H477" s="329">
        <v>0.608151</v>
      </c>
      <c r="I477" s="329">
        <v>0</v>
      </c>
      <c r="J477" s="319"/>
      <c r="K477" s="319"/>
      <c r="L477" s="319"/>
    </row>
    <row r="478" spans="1:12">
      <c r="A478" s="6"/>
      <c r="B478" s="182" t="s">
        <v>143</v>
      </c>
      <c r="C478" s="44" t="s">
        <v>83</v>
      </c>
      <c r="D478" s="34"/>
      <c r="E478" s="241"/>
      <c r="F478" s="241"/>
      <c r="G478" s="329">
        <v>1.5467234968354502</v>
      </c>
      <c r="H478" s="329">
        <v>0.45700000000000002</v>
      </c>
      <c r="I478" s="329">
        <v>5.1798312286473934E-2</v>
      </c>
      <c r="J478" s="319"/>
      <c r="K478" s="319"/>
      <c r="L478" s="319"/>
    </row>
    <row r="479" spans="1:12" s="16" customFormat="1">
      <c r="A479" s="6"/>
      <c r="B479" s="182" t="s">
        <v>226</v>
      </c>
      <c r="C479" s="44" t="s">
        <v>83</v>
      </c>
      <c r="D479" s="215"/>
      <c r="E479" s="241"/>
      <c r="F479" s="241"/>
      <c r="G479" s="329">
        <v>0</v>
      </c>
      <c r="H479" s="329">
        <v>0</v>
      </c>
      <c r="I479" s="329">
        <v>1.2938115280296214</v>
      </c>
      <c r="J479" s="319"/>
      <c r="K479" s="319"/>
      <c r="L479" s="319"/>
    </row>
    <row r="480" spans="1:12" s="16" customFormat="1">
      <c r="A480" s="6"/>
      <c r="B480" s="182" t="s">
        <v>227</v>
      </c>
      <c r="C480" s="44" t="s">
        <v>83</v>
      </c>
      <c r="D480" s="215"/>
      <c r="E480" s="241"/>
      <c r="F480" s="241"/>
      <c r="G480" s="329">
        <v>0</v>
      </c>
      <c r="H480" s="329">
        <v>0</v>
      </c>
      <c r="I480" s="329">
        <v>0</v>
      </c>
      <c r="J480" s="319"/>
      <c r="K480" s="319"/>
      <c r="L480" s="319"/>
    </row>
    <row r="481" spans="1:12" s="16" customFormat="1">
      <c r="A481" s="6"/>
      <c r="B481" s="182" t="s">
        <v>228</v>
      </c>
      <c r="C481" s="44" t="s">
        <v>83</v>
      </c>
      <c r="D481" s="215"/>
      <c r="E481" s="241"/>
      <c r="F481" s="241"/>
      <c r="G481" s="329">
        <v>0</v>
      </c>
      <c r="H481" s="329">
        <v>0</v>
      </c>
      <c r="I481" s="329">
        <v>1.2170531454829916</v>
      </c>
      <c r="J481" s="319"/>
      <c r="K481" s="319"/>
      <c r="L481" s="319"/>
    </row>
    <row r="482" spans="1:12" s="16" customFormat="1">
      <c r="A482" s="6"/>
      <c r="B482" s="182" t="s">
        <v>239</v>
      </c>
      <c r="C482" s="44" t="s">
        <v>83</v>
      </c>
      <c r="D482" s="215"/>
      <c r="E482" s="241"/>
      <c r="F482" s="241"/>
      <c r="G482" s="329">
        <v>0</v>
      </c>
      <c r="H482" s="329">
        <v>0</v>
      </c>
      <c r="I482" s="329">
        <v>0</v>
      </c>
      <c r="J482" s="319"/>
      <c r="K482" s="319"/>
      <c r="L482" s="319"/>
    </row>
    <row r="483" spans="1:12">
      <c r="A483" s="6"/>
      <c r="B483" s="182"/>
      <c r="C483" s="44"/>
      <c r="D483" s="34"/>
      <c r="E483" s="34"/>
      <c r="F483" s="34"/>
      <c r="G483" s="215"/>
      <c r="H483" s="215"/>
      <c r="I483" s="215"/>
      <c r="J483" s="319"/>
      <c r="K483" s="319"/>
      <c r="L483" s="319"/>
    </row>
    <row r="484" spans="1:12" s="2" customFormat="1">
      <c r="A484" s="9"/>
      <c r="B484" s="189" t="s">
        <v>379</v>
      </c>
      <c r="C484" s="118" t="s">
        <v>83</v>
      </c>
      <c r="D484" s="226"/>
      <c r="E484" s="237"/>
      <c r="F484" s="237"/>
      <c r="G484" s="228">
        <v>72.375615950906663</v>
      </c>
      <c r="H484" s="228">
        <v>64.058997545210772</v>
      </c>
      <c r="I484" s="228">
        <v>65.91300064546617</v>
      </c>
      <c r="J484" s="89"/>
      <c r="K484" s="89"/>
      <c r="L484" s="89"/>
    </row>
    <row r="485" spans="1:12">
      <c r="A485" s="6"/>
      <c r="B485" s="177"/>
      <c r="C485" s="44"/>
      <c r="D485" s="34"/>
      <c r="E485" s="34"/>
      <c r="F485" s="231"/>
      <c r="G485" s="215"/>
      <c r="H485" s="215"/>
      <c r="I485" s="215"/>
      <c r="J485" s="319"/>
      <c r="K485" s="319"/>
      <c r="L485" s="319"/>
    </row>
    <row r="486" spans="1:12">
      <c r="A486" s="6"/>
      <c r="B486" s="195" t="s">
        <v>54</v>
      </c>
      <c r="C486" s="44"/>
      <c r="D486" s="34"/>
      <c r="E486" s="241"/>
      <c r="F486" s="34"/>
      <c r="G486" s="215"/>
      <c r="H486" s="215"/>
      <c r="I486" s="215"/>
      <c r="J486" s="319"/>
      <c r="K486" s="319"/>
      <c r="L486" s="319"/>
    </row>
    <row r="487" spans="1:12">
      <c r="A487" s="6"/>
      <c r="B487" s="182" t="s">
        <v>41</v>
      </c>
      <c r="C487" s="44" t="s">
        <v>83</v>
      </c>
      <c r="D487" s="34"/>
      <c r="E487" s="34"/>
      <c r="F487" s="34"/>
      <c r="G487" s="329">
        <v>0</v>
      </c>
      <c r="H487" s="329">
        <v>0</v>
      </c>
      <c r="I487" s="329">
        <v>0</v>
      </c>
      <c r="J487" s="319"/>
      <c r="K487" s="319"/>
      <c r="L487" s="319"/>
    </row>
    <row r="488" spans="1:12">
      <c r="A488" s="6"/>
      <c r="B488" s="182" t="s">
        <v>42</v>
      </c>
      <c r="C488" s="44" t="s">
        <v>83</v>
      </c>
      <c r="D488" s="34"/>
      <c r="E488" s="34"/>
      <c r="F488" s="34"/>
      <c r="G488" s="329">
        <v>0</v>
      </c>
      <c r="H488" s="329">
        <v>0</v>
      </c>
      <c r="I488" s="329">
        <v>0</v>
      </c>
      <c r="J488" s="319"/>
      <c r="K488" s="319"/>
      <c r="L488" s="319"/>
    </row>
    <row r="489" spans="1:12">
      <c r="A489" s="6"/>
      <c r="B489" s="182" t="s">
        <v>43</v>
      </c>
      <c r="C489" s="44" t="s">
        <v>83</v>
      </c>
      <c r="D489" s="34"/>
      <c r="E489" s="34"/>
      <c r="F489" s="34"/>
      <c r="G489" s="329">
        <v>0</v>
      </c>
      <c r="H489" s="329">
        <v>0</v>
      </c>
      <c r="I489" s="329">
        <v>1.7819531737340315</v>
      </c>
      <c r="J489" s="319"/>
      <c r="K489" s="319"/>
      <c r="L489" s="319"/>
    </row>
    <row r="490" spans="1:12">
      <c r="A490" s="6"/>
      <c r="B490" s="182" t="s">
        <v>44</v>
      </c>
      <c r="C490" s="44" t="s">
        <v>83</v>
      </c>
      <c r="D490" s="34"/>
      <c r="E490" s="34"/>
      <c r="F490" s="34"/>
      <c r="G490" s="329">
        <v>0</v>
      </c>
      <c r="H490" s="329">
        <v>0</v>
      </c>
      <c r="I490" s="329">
        <v>0</v>
      </c>
      <c r="J490" s="319"/>
      <c r="K490" s="319"/>
      <c r="L490" s="319"/>
    </row>
    <row r="491" spans="1:12">
      <c r="A491" s="6"/>
      <c r="B491" s="182" t="s">
        <v>119</v>
      </c>
      <c r="C491" s="44" t="s">
        <v>83</v>
      </c>
      <c r="D491" s="34"/>
      <c r="E491" s="34"/>
      <c r="F491" s="34"/>
      <c r="G491" s="329">
        <v>0</v>
      </c>
      <c r="H491" s="329">
        <v>0</v>
      </c>
      <c r="I491" s="329">
        <v>0</v>
      </c>
      <c r="J491" s="319"/>
      <c r="K491" s="319"/>
      <c r="L491" s="319"/>
    </row>
    <row r="492" spans="1:12">
      <c r="A492" s="6"/>
      <c r="B492" s="182" t="s">
        <v>78</v>
      </c>
      <c r="C492" s="44" t="s">
        <v>83</v>
      </c>
      <c r="D492" s="34"/>
      <c r="E492" s="34"/>
      <c r="F492" s="34"/>
      <c r="G492" s="329">
        <v>0</v>
      </c>
      <c r="H492" s="329">
        <v>0</v>
      </c>
      <c r="I492" s="329">
        <v>0</v>
      </c>
      <c r="J492" s="319"/>
      <c r="K492" s="319"/>
      <c r="L492" s="319"/>
    </row>
    <row r="493" spans="1:12">
      <c r="A493" s="6"/>
      <c r="B493" s="182" t="s">
        <v>120</v>
      </c>
      <c r="C493" s="44" t="s">
        <v>83</v>
      </c>
      <c r="D493" s="34"/>
      <c r="E493" s="34"/>
      <c r="F493" s="34"/>
      <c r="G493" s="329">
        <v>0</v>
      </c>
      <c r="H493" s="329">
        <v>0</v>
      </c>
      <c r="I493" s="329">
        <v>0</v>
      </c>
      <c r="J493" s="319"/>
      <c r="K493" s="319"/>
      <c r="L493" s="319"/>
    </row>
    <row r="494" spans="1:12">
      <c r="A494" s="6"/>
      <c r="B494" s="182" t="s">
        <v>45</v>
      </c>
      <c r="C494" s="44" t="s">
        <v>83</v>
      </c>
      <c r="D494" s="34"/>
      <c r="E494" s="34"/>
      <c r="F494" s="34"/>
      <c r="G494" s="329">
        <v>0</v>
      </c>
      <c r="H494" s="329">
        <v>0</v>
      </c>
      <c r="I494" s="329">
        <v>0</v>
      </c>
      <c r="J494" s="319"/>
      <c r="K494" s="319"/>
      <c r="L494" s="319"/>
    </row>
    <row r="495" spans="1:12">
      <c r="A495" s="6"/>
      <c r="B495" s="182" t="s">
        <v>77</v>
      </c>
      <c r="C495" s="44" t="s">
        <v>83</v>
      </c>
      <c r="D495" s="34"/>
      <c r="E495" s="34"/>
      <c r="F495" s="34"/>
      <c r="G495" s="329">
        <v>0</v>
      </c>
      <c r="H495" s="329">
        <v>0</v>
      </c>
      <c r="I495" s="329">
        <v>0</v>
      </c>
      <c r="J495" s="319"/>
      <c r="K495" s="319"/>
      <c r="L495" s="319"/>
    </row>
    <row r="496" spans="1:12">
      <c r="A496" s="6"/>
      <c r="B496" s="182" t="s">
        <v>79</v>
      </c>
      <c r="C496" s="44" t="s">
        <v>83</v>
      </c>
      <c r="D496" s="34"/>
      <c r="E496" s="34"/>
      <c r="F496" s="34"/>
      <c r="G496" s="329">
        <v>0</v>
      </c>
      <c r="H496" s="329">
        <v>0</v>
      </c>
      <c r="I496" s="329">
        <v>0</v>
      </c>
      <c r="J496" s="319"/>
      <c r="K496" s="319"/>
      <c r="L496" s="319"/>
    </row>
    <row r="497" spans="1:12">
      <c r="A497" s="6"/>
      <c r="B497" s="182" t="s">
        <v>46</v>
      </c>
      <c r="C497" s="44" t="s">
        <v>83</v>
      </c>
      <c r="D497" s="34"/>
      <c r="E497" s="34"/>
      <c r="F497" s="34"/>
      <c r="G497" s="329">
        <v>0</v>
      </c>
      <c r="H497" s="329">
        <v>0</v>
      </c>
      <c r="I497" s="329">
        <v>0</v>
      </c>
      <c r="J497" s="319"/>
      <c r="K497" s="319"/>
      <c r="L497" s="319"/>
    </row>
    <row r="498" spans="1:12">
      <c r="A498" s="6"/>
      <c r="B498" s="182" t="s">
        <v>47</v>
      </c>
      <c r="C498" s="44" t="s">
        <v>83</v>
      </c>
      <c r="D498" s="34"/>
      <c r="E498" s="34"/>
      <c r="F498" s="34"/>
      <c r="G498" s="329">
        <v>0</v>
      </c>
      <c r="H498" s="329">
        <v>0</v>
      </c>
      <c r="I498" s="329">
        <v>0</v>
      </c>
      <c r="J498" s="319"/>
      <c r="K498" s="319"/>
      <c r="L498" s="319"/>
    </row>
    <row r="499" spans="1:12">
      <c r="A499" s="6"/>
      <c r="B499" s="182" t="s">
        <v>142</v>
      </c>
      <c r="C499" s="44" t="s">
        <v>83</v>
      </c>
      <c r="D499" s="34"/>
      <c r="E499" s="34"/>
      <c r="F499" s="34"/>
      <c r="G499" s="329">
        <v>0</v>
      </c>
      <c r="H499" s="329">
        <v>0</v>
      </c>
      <c r="I499" s="329">
        <v>0</v>
      </c>
      <c r="J499" s="319"/>
      <c r="K499" s="319"/>
      <c r="L499" s="319"/>
    </row>
    <row r="500" spans="1:12">
      <c r="A500" s="6"/>
      <c r="B500" s="182" t="s">
        <v>145</v>
      </c>
      <c r="C500" s="44" t="s">
        <v>83</v>
      </c>
      <c r="D500" s="34"/>
      <c r="E500" s="34"/>
      <c r="F500" s="34"/>
      <c r="G500" s="329">
        <v>0</v>
      </c>
      <c r="H500" s="329">
        <v>3.5879620000000001</v>
      </c>
      <c r="I500" s="329">
        <v>0</v>
      </c>
      <c r="J500" s="319"/>
      <c r="K500" s="319"/>
      <c r="L500" s="319"/>
    </row>
    <row r="501" spans="1:12">
      <c r="A501" s="6"/>
      <c r="B501" s="182" t="s">
        <v>144</v>
      </c>
      <c r="C501" s="44" t="s">
        <v>83</v>
      </c>
      <c r="D501" s="34"/>
      <c r="E501" s="34"/>
      <c r="F501" s="34"/>
      <c r="G501" s="329">
        <v>0</v>
      </c>
      <c r="H501" s="329">
        <v>0</v>
      </c>
      <c r="I501" s="329">
        <v>0</v>
      </c>
      <c r="J501" s="319"/>
      <c r="K501" s="319"/>
      <c r="L501" s="319"/>
    </row>
    <row r="502" spans="1:12">
      <c r="A502" s="6"/>
      <c r="B502" s="182" t="s">
        <v>143</v>
      </c>
      <c r="C502" s="44" t="s">
        <v>83</v>
      </c>
      <c r="D502" s="34"/>
      <c r="E502" s="34"/>
      <c r="F502" s="34"/>
      <c r="G502" s="329">
        <v>0</v>
      </c>
      <c r="H502" s="329">
        <v>0</v>
      </c>
      <c r="I502" s="329">
        <v>0</v>
      </c>
      <c r="J502" s="319"/>
      <c r="K502" s="319"/>
      <c r="L502" s="319"/>
    </row>
    <row r="503" spans="1:12" s="16" customFormat="1">
      <c r="A503" s="6"/>
      <c r="B503" s="182" t="s">
        <v>226</v>
      </c>
      <c r="C503" s="44" t="s">
        <v>83</v>
      </c>
      <c r="D503" s="215"/>
      <c r="E503" s="215"/>
      <c r="F503" s="215"/>
      <c r="G503" s="329">
        <v>0</v>
      </c>
      <c r="H503" s="329">
        <v>0</v>
      </c>
      <c r="I503" s="329">
        <v>0</v>
      </c>
      <c r="J503" s="319"/>
      <c r="K503" s="319"/>
      <c r="L503" s="319"/>
    </row>
    <row r="504" spans="1:12" s="16" customFormat="1">
      <c r="A504" s="6"/>
      <c r="B504" s="182" t="s">
        <v>227</v>
      </c>
      <c r="C504" s="44" t="s">
        <v>83</v>
      </c>
      <c r="D504" s="215"/>
      <c r="E504" s="215"/>
      <c r="F504" s="215"/>
      <c r="G504" s="329">
        <v>0</v>
      </c>
      <c r="H504" s="329">
        <v>0</v>
      </c>
      <c r="I504" s="329">
        <v>0</v>
      </c>
      <c r="J504" s="319"/>
      <c r="K504" s="319"/>
      <c r="L504" s="319"/>
    </row>
    <row r="505" spans="1:12" s="16" customFormat="1">
      <c r="A505" s="6"/>
      <c r="B505" s="182" t="s">
        <v>228</v>
      </c>
      <c r="C505" s="44" t="s">
        <v>83</v>
      </c>
      <c r="D505" s="215"/>
      <c r="E505" s="215"/>
      <c r="F505" s="215"/>
      <c r="G505" s="329">
        <v>0</v>
      </c>
      <c r="H505" s="329">
        <v>0</v>
      </c>
      <c r="I505" s="329">
        <v>0</v>
      </c>
      <c r="J505" s="319"/>
      <c r="K505" s="319"/>
      <c r="L505" s="319"/>
    </row>
    <row r="506" spans="1:12" s="16" customFormat="1">
      <c r="A506" s="6"/>
      <c r="B506" s="182" t="s">
        <v>239</v>
      </c>
      <c r="C506" s="44" t="s">
        <v>83</v>
      </c>
      <c r="D506" s="215"/>
      <c r="E506" s="215"/>
      <c r="F506" s="215"/>
      <c r="G506" s="329">
        <v>0</v>
      </c>
      <c r="H506" s="329">
        <v>0</v>
      </c>
      <c r="I506" s="329">
        <v>0</v>
      </c>
      <c r="J506" s="319"/>
      <c r="K506" s="319"/>
      <c r="L506" s="319"/>
    </row>
    <row r="507" spans="1:12">
      <c r="A507" s="6"/>
      <c r="B507" s="182"/>
      <c r="C507" s="44"/>
      <c r="D507" s="34"/>
      <c r="E507" s="34"/>
      <c r="F507" s="34"/>
      <c r="G507" s="215"/>
      <c r="H507" s="215"/>
      <c r="I507" s="215"/>
      <c r="J507" s="319"/>
      <c r="K507" s="319"/>
      <c r="L507" s="319"/>
    </row>
    <row r="508" spans="1:12" s="2" customFormat="1">
      <c r="A508" s="9"/>
      <c r="B508" s="189" t="s">
        <v>380</v>
      </c>
      <c r="C508" s="118" t="s">
        <v>83</v>
      </c>
      <c r="D508" s="226"/>
      <c r="E508" s="237"/>
      <c r="F508" s="237"/>
      <c r="G508" s="228">
        <v>0</v>
      </c>
      <c r="H508" s="228">
        <v>3.5879620000000001</v>
      </c>
      <c r="I508" s="228">
        <v>1.7819531737340315</v>
      </c>
      <c r="J508" s="89"/>
      <c r="K508" s="89"/>
      <c r="L508" s="89"/>
    </row>
    <row r="509" spans="1:12">
      <c r="A509" s="6"/>
      <c r="B509" s="177"/>
      <c r="C509" s="44"/>
      <c r="D509" s="34"/>
      <c r="E509" s="34"/>
      <c r="F509" s="231"/>
      <c r="G509" s="215"/>
      <c r="H509" s="215"/>
      <c r="I509" s="215"/>
      <c r="J509" s="319"/>
      <c r="K509" s="319"/>
      <c r="L509" s="319"/>
    </row>
    <row r="510" spans="1:12">
      <c r="A510" s="6"/>
      <c r="B510" s="195" t="s">
        <v>381</v>
      </c>
      <c r="C510" s="44"/>
      <c r="D510" s="34"/>
      <c r="E510" s="241"/>
      <c r="F510" s="34"/>
      <c r="G510" s="215"/>
      <c r="H510" s="215"/>
      <c r="I510" s="215"/>
      <c r="J510" s="319"/>
      <c r="K510" s="319"/>
      <c r="L510" s="319"/>
    </row>
    <row r="511" spans="1:12">
      <c r="A511" s="6"/>
      <c r="B511" s="182" t="s">
        <v>41</v>
      </c>
      <c r="C511" s="44" t="s">
        <v>83</v>
      </c>
      <c r="D511" s="34"/>
      <c r="E511" s="34"/>
      <c r="F511" s="34"/>
      <c r="G511" s="329">
        <v>0</v>
      </c>
      <c r="H511" s="329">
        <v>0</v>
      </c>
      <c r="I511" s="329">
        <v>0</v>
      </c>
      <c r="J511" s="319"/>
      <c r="K511" s="319"/>
      <c r="L511" s="319"/>
    </row>
    <row r="512" spans="1:12">
      <c r="A512" s="6"/>
      <c r="B512" s="182" t="s">
        <v>42</v>
      </c>
      <c r="C512" s="44" t="s">
        <v>83</v>
      </c>
      <c r="D512" s="34"/>
      <c r="E512" s="34"/>
      <c r="F512" s="34"/>
      <c r="G512" s="329">
        <v>-0.99231050308041902</v>
      </c>
      <c r="H512" s="329">
        <v>-2.5846210061608383</v>
      </c>
      <c r="I512" s="329">
        <v>-3.6066885035205498</v>
      </c>
      <c r="J512" s="319"/>
      <c r="K512" s="319"/>
      <c r="L512" s="319"/>
    </row>
    <row r="513" spans="1:12">
      <c r="A513" s="6"/>
      <c r="B513" s="182" t="s">
        <v>43</v>
      </c>
      <c r="C513" s="44" t="s">
        <v>83</v>
      </c>
      <c r="D513" s="34"/>
      <c r="E513" s="34"/>
      <c r="F513" s="34"/>
      <c r="G513" s="329">
        <v>-1.0248022999999999E-3</v>
      </c>
      <c r="H513" s="329">
        <v>-2.0496045999999998E-3</v>
      </c>
      <c r="I513" s="329">
        <v>-2.0496045999999998E-3</v>
      </c>
      <c r="J513" s="319"/>
      <c r="K513" s="319"/>
      <c r="L513" s="319"/>
    </row>
    <row r="514" spans="1:12">
      <c r="A514" s="6"/>
      <c r="B514" s="182" t="s">
        <v>44</v>
      </c>
      <c r="C514" s="44" t="s">
        <v>83</v>
      </c>
      <c r="D514" s="34"/>
      <c r="E514" s="34"/>
      <c r="F514" s="34"/>
      <c r="G514" s="329">
        <v>-0.39070065103863177</v>
      </c>
      <c r="H514" s="329">
        <v>-1.4480679687439302</v>
      </c>
      <c r="I514" s="329">
        <v>-3.717717322381437</v>
      </c>
      <c r="J514" s="319"/>
      <c r="K514" s="319"/>
      <c r="L514" s="319"/>
    </row>
    <row r="515" spans="1:12">
      <c r="A515" s="6"/>
      <c r="B515" s="182" t="s">
        <v>119</v>
      </c>
      <c r="C515" s="44" t="s">
        <v>83</v>
      </c>
      <c r="D515" s="34"/>
      <c r="E515" s="34"/>
      <c r="F515" s="34"/>
      <c r="G515" s="329">
        <v>0</v>
      </c>
      <c r="H515" s="329">
        <v>0</v>
      </c>
      <c r="I515" s="329">
        <v>0</v>
      </c>
      <c r="J515" s="319"/>
      <c r="K515" s="319"/>
      <c r="L515" s="319"/>
    </row>
    <row r="516" spans="1:12">
      <c r="A516" s="6"/>
      <c r="B516" s="182" t="s">
        <v>78</v>
      </c>
      <c r="C516" s="44" t="s">
        <v>83</v>
      </c>
      <c r="D516" s="34"/>
      <c r="E516" s="34"/>
      <c r="F516" s="34"/>
      <c r="G516" s="329">
        <v>0</v>
      </c>
      <c r="H516" s="329">
        <v>0</v>
      </c>
      <c r="I516" s="329">
        <v>-5.1798312286473937E-3</v>
      </c>
      <c r="J516" s="319"/>
      <c r="K516" s="319"/>
      <c r="L516" s="319"/>
    </row>
    <row r="517" spans="1:12">
      <c r="A517" s="6"/>
      <c r="B517" s="182" t="s">
        <v>120</v>
      </c>
      <c r="C517" s="44" t="s">
        <v>83</v>
      </c>
      <c r="D517" s="34"/>
      <c r="E517" s="34"/>
      <c r="F517" s="34"/>
      <c r="G517" s="329">
        <v>-1.9789157104511679E-3</v>
      </c>
      <c r="H517" s="329">
        <v>-8.3482831420902334E-2</v>
      </c>
      <c r="I517" s="329">
        <v>-0.2650759913949009</v>
      </c>
      <c r="J517" s="319"/>
      <c r="K517" s="319"/>
      <c r="L517" s="319"/>
    </row>
    <row r="518" spans="1:12">
      <c r="A518" s="6"/>
      <c r="B518" s="182" t="s">
        <v>45</v>
      </c>
      <c r="C518" s="44" t="s">
        <v>83</v>
      </c>
      <c r="D518" s="34"/>
      <c r="E518" s="34"/>
      <c r="F518" s="34"/>
      <c r="G518" s="329">
        <v>-1.7469932626089025E-5</v>
      </c>
      <c r="H518" s="329">
        <v>-7.2016065319188442E-3</v>
      </c>
      <c r="I518" s="329">
        <v>-9.4887229129920411E-2</v>
      </c>
      <c r="J518" s="319"/>
      <c r="K518" s="319"/>
      <c r="L518" s="319"/>
    </row>
    <row r="519" spans="1:12">
      <c r="A519" s="6"/>
      <c r="B519" s="182" t="s">
        <v>77</v>
      </c>
      <c r="C519" s="44" t="s">
        <v>83</v>
      </c>
      <c r="D519" s="34"/>
      <c r="E519" s="34"/>
      <c r="F519" s="34"/>
      <c r="G519" s="329">
        <v>0</v>
      </c>
      <c r="H519" s="329">
        <v>0</v>
      </c>
      <c r="I519" s="329">
        <v>-1.078556225133593E-2</v>
      </c>
      <c r="J519" s="319"/>
      <c r="K519" s="319"/>
      <c r="L519" s="319"/>
    </row>
    <row r="520" spans="1:12">
      <c r="A520" s="6"/>
      <c r="B520" s="182" t="s">
        <v>79</v>
      </c>
      <c r="C520" s="44" t="s">
        <v>83</v>
      </c>
      <c r="D520" s="34"/>
      <c r="E520" s="34"/>
      <c r="F520" s="34"/>
      <c r="G520" s="329">
        <v>-0.36870130294791287</v>
      </c>
      <c r="H520" s="329">
        <v>-1.6923855458958257</v>
      </c>
      <c r="I520" s="329">
        <v>-3.4070104189356347</v>
      </c>
      <c r="J520" s="319"/>
      <c r="K520" s="319"/>
      <c r="L520" s="319"/>
    </row>
    <row r="521" spans="1:12">
      <c r="A521" s="6"/>
      <c r="B521" s="182" t="s">
        <v>46</v>
      </c>
      <c r="C521" s="44" t="s">
        <v>83</v>
      </c>
      <c r="D521" s="34"/>
      <c r="E521" s="34"/>
      <c r="F521" s="34"/>
      <c r="G521" s="329">
        <v>-5.031541891714706E-2</v>
      </c>
      <c r="H521" s="329">
        <v>-0.30231581509483291</v>
      </c>
      <c r="I521" s="329">
        <v>-0.67152136915510652</v>
      </c>
      <c r="J521" s="319"/>
      <c r="K521" s="319"/>
      <c r="L521" s="319"/>
    </row>
    <row r="522" spans="1:12">
      <c r="A522" s="6"/>
      <c r="B522" s="182" t="s">
        <v>47</v>
      </c>
      <c r="C522" s="44" t="s">
        <v>83</v>
      </c>
      <c r="D522" s="34"/>
      <c r="E522" s="34"/>
      <c r="F522" s="34"/>
      <c r="G522" s="329">
        <v>0</v>
      </c>
      <c r="H522" s="329">
        <v>0</v>
      </c>
      <c r="I522" s="329">
        <v>0</v>
      </c>
      <c r="J522" s="319"/>
      <c r="K522" s="319"/>
      <c r="L522" s="319"/>
    </row>
    <row r="523" spans="1:12">
      <c r="A523" s="6"/>
      <c r="B523" s="182" t="s">
        <v>142</v>
      </c>
      <c r="C523" s="44" t="s">
        <v>83</v>
      </c>
      <c r="D523" s="34"/>
      <c r="E523" s="34"/>
      <c r="F523" s="34"/>
      <c r="G523" s="329">
        <v>0</v>
      </c>
      <c r="H523" s="329">
        <v>0</v>
      </c>
      <c r="I523" s="329">
        <v>0</v>
      </c>
      <c r="J523" s="319"/>
      <c r="K523" s="319"/>
      <c r="L523" s="319"/>
    </row>
    <row r="524" spans="1:12">
      <c r="A524" s="6"/>
      <c r="B524" s="182" t="s">
        <v>145</v>
      </c>
      <c r="C524" s="44" t="s">
        <v>83</v>
      </c>
      <c r="D524" s="34"/>
      <c r="E524" s="34"/>
      <c r="F524" s="34"/>
      <c r="G524" s="329">
        <v>-0.25271786260124957</v>
      </c>
      <c r="H524" s="329">
        <v>-0.50543572520249913</v>
      </c>
      <c r="I524" s="329">
        <v>-0.50543572520249913</v>
      </c>
      <c r="J524" s="319"/>
      <c r="K524" s="319"/>
      <c r="L524" s="319"/>
    </row>
    <row r="525" spans="1:12">
      <c r="A525" s="6"/>
      <c r="B525" s="182" t="s">
        <v>144</v>
      </c>
      <c r="C525" s="44" t="s">
        <v>83</v>
      </c>
      <c r="D525" s="34"/>
      <c r="E525" s="34"/>
      <c r="F525" s="34"/>
      <c r="G525" s="329">
        <v>-0.29391634481862916</v>
      </c>
      <c r="H525" s="329">
        <v>-0.59796853963725838</v>
      </c>
      <c r="I525" s="329">
        <v>-0.60810438963725832</v>
      </c>
      <c r="J525" s="319"/>
      <c r="K525" s="319"/>
      <c r="L525" s="319"/>
    </row>
    <row r="526" spans="1:12">
      <c r="A526" s="6"/>
      <c r="B526" s="182" t="s">
        <v>143</v>
      </c>
      <c r="C526" s="44" t="s">
        <v>83</v>
      </c>
      <c r="D526" s="34"/>
      <c r="E526" s="34"/>
      <c r="F526" s="34"/>
      <c r="G526" s="329">
        <v>-3.0934469936709005E-2</v>
      </c>
      <c r="H526" s="329">
        <v>-7.1008939873417998E-2</v>
      </c>
      <c r="I526" s="329">
        <v>-8.1184906119147471E-2</v>
      </c>
      <c r="J526" s="319"/>
      <c r="K526" s="319"/>
      <c r="L526" s="319"/>
    </row>
    <row r="527" spans="1:12" s="16" customFormat="1">
      <c r="A527" s="6"/>
      <c r="B527" s="182" t="s">
        <v>226</v>
      </c>
      <c r="C527" s="44" t="s">
        <v>83</v>
      </c>
      <c r="D527" s="215"/>
      <c r="E527" s="215"/>
      <c r="F527" s="215"/>
      <c r="G527" s="329">
        <v>0</v>
      </c>
      <c r="H527" s="329">
        <v>0</v>
      </c>
      <c r="I527" s="329">
        <v>-2.1563525467160356E-2</v>
      </c>
      <c r="J527" s="319"/>
      <c r="K527" s="319"/>
      <c r="L527" s="319"/>
    </row>
    <row r="528" spans="1:12" s="16" customFormat="1">
      <c r="A528" s="6"/>
      <c r="B528" s="182" t="s">
        <v>227</v>
      </c>
      <c r="C528" s="44" t="s">
        <v>83</v>
      </c>
      <c r="D528" s="215"/>
      <c r="E528" s="215"/>
      <c r="F528" s="215"/>
      <c r="G528" s="329">
        <v>0</v>
      </c>
      <c r="H528" s="329">
        <v>0</v>
      </c>
      <c r="I528" s="329">
        <v>0</v>
      </c>
      <c r="J528" s="319"/>
      <c r="K528" s="319"/>
      <c r="L528" s="319"/>
    </row>
    <row r="529" spans="1:12" s="16" customFormat="1">
      <c r="A529" s="6"/>
      <c r="B529" s="182" t="s">
        <v>228</v>
      </c>
      <c r="C529" s="44" t="s">
        <v>83</v>
      </c>
      <c r="D529" s="215"/>
      <c r="E529" s="215"/>
      <c r="F529" s="215"/>
      <c r="G529" s="329">
        <v>0</v>
      </c>
      <c r="H529" s="329">
        <v>0</v>
      </c>
      <c r="I529" s="329">
        <v>-2.434106290965983E-2</v>
      </c>
      <c r="J529" s="319"/>
      <c r="K529" s="319"/>
      <c r="L529" s="319"/>
    </row>
    <row r="530" spans="1:12" s="16" customFormat="1">
      <c r="A530" s="6"/>
      <c r="B530" s="182" t="s">
        <v>239</v>
      </c>
      <c r="C530" s="44" t="s">
        <v>83</v>
      </c>
      <c r="D530" s="215"/>
      <c r="E530" s="215"/>
      <c r="F530" s="215"/>
      <c r="G530" s="329">
        <v>0</v>
      </c>
      <c r="H530" s="329">
        <v>0</v>
      </c>
      <c r="I530" s="329">
        <v>0</v>
      </c>
      <c r="J530" s="319"/>
      <c r="K530" s="319"/>
      <c r="L530" s="319"/>
    </row>
    <row r="531" spans="1:12">
      <c r="A531" s="6"/>
      <c r="B531" s="182"/>
      <c r="C531" s="44"/>
      <c r="D531" s="34"/>
      <c r="E531" s="34"/>
      <c r="F531" s="34"/>
      <c r="G531" s="215"/>
      <c r="H531" s="215"/>
      <c r="I531" s="215"/>
      <c r="J531" s="319"/>
      <c r="K531" s="319"/>
      <c r="L531" s="319"/>
    </row>
    <row r="532" spans="1:12" s="2" customFormat="1">
      <c r="A532" s="9"/>
      <c r="B532" s="189" t="s">
        <v>382</v>
      </c>
      <c r="C532" s="118" t="s">
        <v>83</v>
      </c>
      <c r="D532" s="226"/>
      <c r="E532" s="237"/>
      <c r="F532" s="228"/>
      <c r="G532" s="228">
        <v>-2.3826177412837755</v>
      </c>
      <c r="H532" s="228">
        <v>-7.2945375831614232</v>
      </c>
      <c r="I532" s="228">
        <v>-13.021545441933258</v>
      </c>
      <c r="J532" s="89"/>
      <c r="K532" s="89"/>
      <c r="L532" s="89"/>
    </row>
    <row r="533" spans="1:12">
      <c r="A533" s="6"/>
      <c r="B533" s="177"/>
      <c r="C533" s="44"/>
      <c r="D533" s="34"/>
      <c r="E533" s="34"/>
      <c r="F533" s="34"/>
      <c r="G533" s="215"/>
      <c r="H533" s="215"/>
      <c r="I533" s="215"/>
      <c r="J533" s="319"/>
      <c r="K533" s="319"/>
      <c r="L533" s="319"/>
    </row>
    <row r="534" spans="1:12">
      <c r="A534" s="6"/>
      <c r="B534" s="473" t="s">
        <v>383</v>
      </c>
      <c r="C534" s="44"/>
      <c r="D534" s="34"/>
      <c r="E534" s="34"/>
      <c r="F534" s="34"/>
      <c r="G534" s="215"/>
      <c r="H534" s="215"/>
      <c r="I534" s="215"/>
      <c r="J534" s="319"/>
      <c r="K534" s="319"/>
      <c r="L534" s="319"/>
    </row>
    <row r="535" spans="1:12">
      <c r="A535" s="6"/>
      <c r="B535" s="182" t="s">
        <v>41</v>
      </c>
      <c r="C535" s="44" t="s">
        <v>83</v>
      </c>
      <c r="D535" s="34"/>
      <c r="E535" s="34"/>
      <c r="F535" s="34"/>
      <c r="G535" s="88">
        <v>0</v>
      </c>
      <c r="H535" s="88">
        <v>0</v>
      </c>
      <c r="I535" s="88">
        <v>0</v>
      </c>
      <c r="J535" s="319"/>
      <c r="K535" s="319"/>
      <c r="L535" s="319"/>
    </row>
    <row r="536" spans="1:12">
      <c r="A536" s="6"/>
      <c r="B536" s="182" t="s">
        <v>42</v>
      </c>
      <c r="C536" s="44" t="s">
        <v>83</v>
      </c>
      <c r="D536" s="34"/>
      <c r="E536" s="34"/>
      <c r="F536" s="34"/>
      <c r="G536" s="88">
        <v>5.756497393560444E-2</v>
      </c>
      <c r="H536" s="88">
        <v>6.2145251202209897</v>
      </c>
      <c r="I536" s="88">
        <v>10.080462582916194</v>
      </c>
      <c r="J536" s="319"/>
      <c r="K536" s="319"/>
      <c r="L536" s="319"/>
    </row>
    <row r="537" spans="1:12">
      <c r="A537" s="6"/>
      <c r="B537" s="182" t="s">
        <v>43</v>
      </c>
      <c r="C537" s="44" t="s">
        <v>83</v>
      </c>
      <c r="D537" s="34"/>
      <c r="E537" s="34"/>
      <c r="F537" s="34"/>
      <c r="G537" s="88">
        <v>9.9083095303867429E-4</v>
      </c>
      <c r="H537" s="88">
        <v>0.10616130853781768</v>
      </c>
      <c r="I537" s="88">
        <v>1.9120457917615652</v>
      </c>
      <c r="J537" s="319"/>
      <c r="K537" s="319"/>
      <c r="L537" s="319"/>
    </row>
    <row r="538" spans="1:12">
      <c r="A538" s="6"/>
      <c r="B538" s="182" t="s">
        <v>44</v>
      </c>
      <c r="C538" s="44" t="s">
        <v>83</v>
      </c>
      <c r="D538" s="34"/>
      <c r="E538" s="34"/>
      <c r="F538" s="34"/>
      <c r="G538" s="88">
        <v>2.2664954894506272E-2</v>
      </c>
      <c r="H538" s="88">
        <v>2.480407451515581</v>
      </c>
      <c r="I538" s="88">
        <v>6.7513519838138549</v>
      </c>
      <c r="J538" s="319"/>
      <c r="K538" s="319"/>
      <c r="L538" s="319"/>
    </row>
    <row r="539" spans="1:12">
      <c r="A539" s="6"/>
      <c r="B539" s="182" t="s">
        <v>119</v>
      </c>
      <c r="C539" s="44" t="s">
        <v>83</v>
      </c>
      <c r="D539" s="34"/>
      <c r="E539" s="34"/>
      <c r="F539" s="34"/>
      <c r="G539" s="88">
        <v>0</v>
      </c>
      <c r="H539" s="88">
        <v>0</v>
      </c>
      <c r="I539" s="88">
        <v>0</v>
      </c>
      <c r="J539" s="319"/>
      <c r="K539" s="319"/>
      <c r="L539" s="319"/>
    </row>
    <row r="540" spans="1:12">
      <c r="A540" s="6"/>
      <c r="B540" s="182" t="s">
        <v>78</v>
      </c>
      <c r="C540" s="44" t="s">
        <v>83</v>
      </c>
      <c r="D540" s="34"/>
      <c r="E540" s="34"/>
      <c r="F540" s="34"/>
      <c r="G540" s="88">
        <v>0</v>
      </c>
      <c r="H540" s="88">
        <v>0</v>
      </c>
      <c r="I540" s="88">
        <v>4.9726379795015018E-3</v>
      </c>
      <c r="J540" s="319"/>
      <c r="K540" s="319"/>
      <c r="L540" s="319"/>
    </row>
    <row r="541" spans="1:12">
      <c r="A541" s="6"/>
      <c r="B541" s="182" t="s">
        <v>120</v>
      </c>
      <c r="C541" s="44" t="s">
        <v>83</v>
      </c>
      <c r="D541" s="34"/>
      <c r="E541" s="34"/>
      <c r="F541" s="34"/>
      <c r="G541" s="88">
        <v>7.6532651785404305E-4</v>
      </c>
      <c r="H541" s="88">
        <v>0.12335292576423422</v>
      </c>
      <c r="I541" s="88">
        <v>3.4326501127700952</v>
      </c>
      <c r="J541" s="319"/>
      <c r="K541" s="319"/>
      <c r="L541" s="319"/>
    </row>
    <row r="542" spans="1:12">
      <c r="A542" s="6"/>
      <c r="B542" s="182" t="s">
        <v>45</v>
      </c>
      <c r="C542" s="44" t="s">
        <v>83</v>
      </c>
      <c r="D542" s="34"/>
      <c r="E542" s="34"/>
      <c r="F542" s="34"/>
      <c r="G542" s="88">
        <v>1.0134491302427338E-5</v>
      </c>
      <c r="H542" s="88">
        <v>6.6758470405383361E-3</v>
      </c>
      <c r="I542" s="88">
        <v>0.50512971564007247</v>
      </c>
      <c r="J542" s="319"/>
      <c r="K542" s="319"/>
      <c r="L542" s="319"/>
    </row>
    <row r="543" spans="1:12">
      <c r="A543" s="6"/>
      <c r="B543" s="182" t="s">
        <v>77</v>
      </c>
      <c r="C543" s="44" t="s">
        <v>83</v>
      </c>
      <c r="D543" s="34"/>
      <c r="E543" s="34"/>
      <c r="F543" s="34"/>
      <c r="G543" s="88">
        <v>0</v>
      </c>
      <c r="H543" s="88">
        <v>0</v>
      </c>
      <c r="I543" s="88">
        <v>6.4713373508015638E-3</v>
      </c>
      <c r="J543" s="319"/>
      <c r="K543" s="319"/>
      <c r="L543" s="319"/>
    </row>
    <row r="544" spans="1:12">
      <c r="A544" s="6"/>
      <c r="B544" s="182" t="s">
        <v>79</v>
      </c>
      <c r="C544" s="44" t="s">
        <v>83</v>
      </c>
      <c r="D544" s="34"/>
      <c r="E544" s="34"/>
      <c r="F544" s="34"/>
      <c r="G544" s="88">
        <v>0.17823958015437782</v>
      </c>
      <c r="H544" s="88">
        <v>19.717989561466325</v>
      </c>
      <c r="I544" s="88">
        <v>69.54213299876541</v>
      </c>
      <c r="J544" s="319"/>
      <c r="K544" s="319"/>
      <c r="L544" s="319"/>
    </row>
    <row r="545" spans="1:12">
      <c r="A545" s="6"/>
      <c r="B545" s="182" t="s">
        <v>46</v>
      </c>
      <c r="C545" s="44" t="s">
        <v>83</v>
      </c>
      <c r="D545" s="34"/>
      <c r="E545" s="34"/>
      <c r="F545" s="34"/>
      <c r="G545" s="88">
        <v>9.7295008955809257E-3</v>
      </c>
      <c r="H545" s="88">
        <v>1.0948929581864637</v>
      </c>
      <c r="I545" s="88">
        <v>5.2918836619107088</v>
      </c>
      <c r="J545" s="319"/>
      <c r="K545" s="319"/>
      <c r="L545" s="319"/>
    </row>
    <row r="546" spans="1:12">
      <c r="A546" s="6"/>
      <c r="B546" s="182" t="s">
        <v>47</v>
      </c>
      <c r="C546" s="44" t="s">
        <v>83</v>
      </c>
      <c r="D546" s="34"/>
      <c r="E546" s="34"/>
      <c r="F546" s="34"/>
      <c r="G546" s="88">
        <v>0</v>
      </c>
      <c r="H546" s="88">
        <v>0</v>
      </c>
      <c r="I546" s="88">
        <v>0</v>
      </c>
      <c r="J546" s="319"/>
      <c r="K546" s="319"/>
      <c r="L546" s="319"/>
    </row>
    <row r="547" spans="1:12">
      <c r="A547" s="6"/>
      <c r="B547" s="182" t="s">
        <v>142</v>
      </c>
      <c r="C547" s="44" t="s">
        <v>83</v>
      </c>
      <c r="D547" s="34"/>
      <c r="E547" s="34"/>
      <c r="F547" s="34"/>
      <c r="G547" s="88">
        <v>0</v>
      </c>
      <c r="H547" s="88">
        <v>0</v>
      </c>
      <c r="I547" s="88">
        <v>0</v>
      </c>
      <c r="J547" s="319"/>
      <c r="K547" s="319"/>
      <c r="L547" s="319"/>
    </row>
    <row r="548" spans="1:12">
      <c r="A548" s="6"/>
      <c r="B548" s="182" t="s">
        <v>145</v>
      </c>
      <c r="C548" s="44" t="s">
        <v>83</v>
      </c>
      <c r="D548" s="34"/>
      <c r="E548" s="34"/>
      <c r="F548" s="34"/>
      <c r="G548" s="88">
        <v>0.24434047489071101</v>
      </c>
      <c r="H548" s="88">
        <v>29.814151536126079</v>
      </c>
      <c r="I548" s="88">
        <v>30.529691172993108</v>
      </c>
      <c r="J548" s="319"/>
      <c r="K548" s="319"/>
      <c r="L548" s="319"/>
    </row>
    <row r="549" spans="1:12">
      <c r="A549" s="6"/>
      <c r="B549" s="182" t="s">
        <v>144</v>
      </c>
      <c r="C549" s="44" t="s">
        <v>83</v>
      </c>
      <c r="D549" s="34"/>
      <c r="E549" s="34"/>
      <c r="F549" s="34"/>
      <c r="G549" s="88">
        <v>0.17050395693898382</v>
      </c>
      <c r="H549" s="88">
        <v>18.276333209854208</v>
      </c>
      <c r="I549" s="88">
        <v>19.337711830890708</v>
      </c>
      <c r="J549" s="319"/>
      <c r="K549" s="319"/>
      <c r="L549" s="319"/>
    </row>
    <row r="550" spans="1:12">
      <c r="A550" s="6"/>
      <c r="B550" s="182" t="s">
        <v>143</v>
      </c>
      <c r="C550" s="44" t="s">
        <v>83</v>
      </c>
      <c r="D550" s="34"/>
      <c r="E550" s="34"/>
      <c r="F550" s="34"/>
      <c r="G550" s="88">
        <v>1.4954508947304081E-2</v>
      </c>
      <c r="H550" s="88">
        <v>1.608222633933106</v>
      </c>
      <c r="I550" s="88">
        <v>2.1154095568949383</v>
      </c>
      <c r="J550" s="319"/>
      <c r="K550" s="319"/>
      <c r="L550" s="319"/>
    </row>
    <row r="551" spans="1:12" s="16" customFormat="1">
      <c r="A551" s="6"/>
      <c r="B551" s="182" t="s">
        <v>226</v>
      </c>
      <c r="C551" s="44" t="s">
        <v>83</v>
      </c>
      <c r="D551" s="215"/>
      <c r="E551" s="215"/>
      <c r="F551" s="215"/>
      <c r="G551" s="88">
        <v>0</v>
      </c>
      <c r="H551" s="88">
        <v>0</v>
      </c>
      <c r="I551" s="88">
        <v>1.552573833635547E-2</v>
      </c>
      <c r="J551" s="319"/>
      <c r="K551" s="319"/>
      <c r="L551" s="319"/>
    </row>
    <row r="552" spans="1:12" s="16" customFormat="1">
      <c r="A552" s="6"/>
      <c r="B552" s="182" t="s">
        <v>227</v>
      </c>
      <c r="C552" s="44" t="s">
        <v>83</v>
      </c>
      <c r="D552" s="215"/>
      <c r="E552" s="215"/>
      <c r="F552" s="215"/>
      <c r="G552" s="88">
        <v>0</v>
      </c>
      <c r="H552" s="88">
        <v>0</v>
      </c>
      <c r="I552" s="88">
        <v>0</v>
      </c>
      <c r="J552" s="319"/>
      <c r="K552" s="319"/>
      <c r="L552" s="319"/>
    </row>
    <row r="553" spans="1:12" s="16" customFormat="1">
      <c r="A553" s="6"/>
      <c r="B553" s="182" t="s">
        <v>228</v>
      </c>
      <c r="C553" s="44" t="s">
        <v>83</v>
      </c>
      <c r="D553" s="215"/>
      <c r="E553" s="215"/>
      <c r="F553" s="215"/>
      <c r="G553" s="88">
        <v>0</v>
      </c>
      <c r="H553" s="88">
        <v>0</v>
      </c>
      <c r="I553" s="88">
        <v>1.4604637745795911E-2</v>
      </c>
      <c r="J553" s="319"/>
      <c r="K553" s="319"/>
      <c r="L553" s="319"/>
    </row>
    <row r="554" spans="1:12" s="16" customFormat="1">
      <c r="A554" s="6"/>
      <c r="B554" s="182" t="s">
        <v>239</v>
      </c>
      <c r="C554" s="44" t="s">
        <v>83</v>
      </c>
      <c r="D554" s="215"/>
      <c r="E554" s="215"/>
      <c r="F554" s="215"/>
      <c r="G554" s="88">
        <v>0</v>
      </c>
      <c r="H554" s="88">
        <v>0</v>
      </c>
      <c r="I554" s="88">
        <v>0</v>
      </c>
      <c r="J554" s="319"/>
      <c r="K554" s="319"/>
      <c r="L554" s="319"/>
    </row>
    <row r="555" spans="1:12">
      <c r="A555" s="8"/>
      <c r="B555" s="175"/>
      <c r="C555" s="44"/>
      <c r="D555" s="230"/>
      <c r="E555" s="230"/>
      <c r="F555" s="230"/>
      <c r="G555" s="230"/>
      <c r="H555" s="230"/>
      <c r="I555" s="230"/>
      <c r="J555" s="319"/>
      <c r="K555" s="319"/>
      <c r="L555" s="319"/>
    </row>
    <row r="556" spans="1:12" s="2" customFormat="1" ht="41.4">
      <c r="A556" s="9"/>
      <c r="B556" s="466" t="s">
        <v>384</v>
      </c>
      <c r="C556" s="118" t="s">
        <v>83</v>
      </c>
      <c r="D556" s="226"/>
      <c r="E556" s="237"/>
      <c r="F556" s="228"/>
      <c r="G556" s="437">
        <v>0.69976424261926351</v>
      </c>
      <c r="H556" s="437">
        <v>79.442712552645347</v>
      </c>
      <c r="I556" s="437">
        <v>149.54004375976911</v>
      </c>
      <c r="J556" s="89"/>
      <c r="K556" s="89"/>
      <c r="L556" s="89"/>
    </row>
    <row r="557" spans="1:12">
      <c r="A557" s="6"/>
      <c r="B557" s="177"/>
      <c r="C557" s="44"/>
      <c r="D557" s="34"/>
      <c r="E557" s="34"/>
      <c r="F557" s="34"/>
      <c r="G557" s="215"/>
      <c r="H557" s="215"/>
      <c r="I557" s="215"/>
      <c r="J557" s="319"/>
      <c r="K557" s="319"/>
      <c r="L557" s="319"/>
    </row>
    <row r="558" spans="1:12">
      <c r="A558" s="6"/>
      <c r="B558" s="473" t="s">
        <v>385</v>
      </c>
      <c r="C558" s="44"/>
      <c r="D558" s="34"/>
      <c r="E558" s="34"/>
      <c r="F558" s="34"/>
      <c r="G558" s="215"/>
      <c r="H558" s="215"/>
      <c r="I558" s="215"/>
      <c r="J558" s="319"/>
      <c r="K558" s="319"/>
      <c r="L558" s="319"/>
    </row>
    <row r="559" spans="1:12">
      <c r="A559" s="6"/>
      <c r="B559" s="182" t="s">
        <v>41</v>
      </c>
      <c r="C559" s="44" t="s">
        <v>83</v>
      </c>
      <c r="D559" s="34"/>
      <c r="E559" s="34"/>
      <c r="F559" s="34"/>
      <c r="G559" s="329">
        <v>0</v>
      </c>
      <c r="H559" s="329">
        <v>0</v>
      </c>
      <c r="I559" s="329">
        <v>0</v>
      </c>
      <c r="J559" s="319"/>
      <c r="K559" s="319"/>
      <c r="L559" s="319"/>
    </row>
    <row r="560" spans="1:12">
      <c r="A560" s="6"/>
      <c r="B560" s="182" t="s">
        <v>42</v>
      </c>
      <c r="C560" s="44" t="s">
        <v>83</v>
      </c>
      <c r="D560" s="34"/>
      <c r="E560" s="34"/>
      <c r="F560" s="34"/>
      <c r="G560" s="329">
        <v>5.756497393560444E-2</v>
      </c>
      <c r="H560" s="329">
        <v>0.24147377709327422</v>
      </c>
      <c r="I560" s="329">
        <v>8.9753704848845872E-2</v>
      </c>
      <c r="J560" s="319"/>
      <c r="K560" s="319"/>
      <c r="L560" s="319"/>
    </row>
    <row r="561" spans="1:12">
      <c r="A561" s="6"/>
      <c r="B561" s="182" t="s">
        <v>43</v>
      </c>
      <c r="C561" s="44" t="s">
        <v>83</v>
      </c>
      <c r="D561" s="34"/>
      <c r="E561" s="34"/>
      <c r="F561" s="34"/>
      <c r="G561" s="329">
        <v>9.9083095303867429E-4</v>
      </c>
      <c r="H561" s="329">
        <v>3.6612619187569085E-3</v>
      </c>
      <c r="I561" s="329">
        <v>0.9184731198910433</v>
      </c>
      <c r="J561" s="319"/>
      <c r="K561" s="319"/>
      <c r="L561" s="319"/>
    </row>
    <row r="562" spans="1:12">
      <c r="A562" s="6"/>
      <c r="B562" s="182" t="s">
        <v>44</v>
      </c>
      <c r="C562" s="44" t="s">
        <v>83</v>
      </c>
      <c r="D562" s="34"/>
      <c r="E562" s="34"/>
      <c r="F562" s="34"/>
      <c r="G562" s="329">
        <v>2.2664954894506272E-2</v>
      </c>
      <c r="H562" s="329">
        <v>0.12864856031895469</v>
      </c>
      <c r="I562" s="329">
        <v>0.22395836050975534</v>
      </c>
      <c r="J562" s="319"/>
      <c r="K562" s="319"/>
      <c r="L562" s="319"/>
    </row>
    <row r="563" spans="1:12">
      <c r="A563" s="6"/>
      <c r="B563" s="182" t="s">
        <v>119</v>
      </c>
      <c r="C563" s="44" t="s">
        <v>83</v>
      </c>
      <c r="D563" s="34"/>
      <c r="E563" s="34"/>
      <c r="F563" s="34"/>
      <c r="G563" s="329">
        <v>0</v>
      </c>
      <c r="H563" s="329">
        <v>0</v>
      </c>
      <c r="I563" s="329">
        <v>0</v>
      </c>
      <c r="J563" s="319"/>
      <c r="K563" s="319"/>
      <c r="L563" s="319"/>
    </row>
    <row r="564" spans="1:12">
      <c r="A564" s="6"/>
      <c r="B564" s="182" t="s">
        <v>78</v>
      </c>
      <c r="C564" s="44" t="s">
        <v>83</v>
      </c>
      <c r="D564" s="34"/>
      <c r="E564" s="34"/>
      <c r="F564" s="34"/>
      <c r="G564" s="329">
        <v>0</v>
      </c>
      <c r="H564" s="329">
        <v>0</v>
      </c>
      <c r="I564" s="329">
        <v>4.9726379795015018E-3</v>
      </c>
      <c r="J564" s="319"/>
      <c r="K564" s="319"/>
      <c r="L564" s="319"/>
    </row>
    <row r="565" spans="1:12">
      <c r="A565" s="6"/>
      <c r="B565" s="182" t="s">
        <v>120</v>
      </c>
      <c r="C565" s="44" t="s">
        <v>83</v>
      </c>
      <c r="D565" s="34"/>
      <c r="E565" s="34"/>
      <c r="F565" s="34"/>
      <c r="G565" s="329">
        <v>7.6532651785404305E-4</v>
      </c>
      <c r="H565" s="329">
        <v>4.4158031020294794E-2</v>
      </c>
      <c r="I565" s="329">
        <v>0.1701464573733239</v>
      </c>
      <c r="J565" s="319"/>
      <c r="K565" s="319"/>
      <c r="L565" s="319"/>
    </row>
    <row r="566" spans="1:12">
      <c r="A566" s="6"/>
      <c r="B566" s="182" t="s">
        <v>45</v>
      </c>
      <c r="C566" s="44" t="s">
        <v>83</v>
      </c>
      <c r="D566" s="34"/>
      <c r="E566" s="34"/>
      <c r="F566" s="34"/>
      <c r="G566" s="329">
        <v>1.0134491302427338E-5</v>
      </c>
      <c r="H566" s="329">
        <v>5.6273132665962469E-3</v>
      </c>
      <c r="I566" s="329">
        <v>7.3893011165610395E-2</v>
      </c>
      <c r="J566" s="319"/>
      <c r="K566" s="319"/>
      <c r="L566" s="319"/>
    </row>
    <row r="567" spans="1:12">
      <c r="A567" s="6"/>
      <c r="B567" s="182" t="s">
        <v>77</v>
      </c>
      <c r="C567" s="44" t="s">
        <v>83</v>
      </c>
      <c r="D567" s="34"/>
      <c r="E567" s="34"/>
      <c r="F567" s="34"/>
      <c r="G567" s="329">
        <v>0</v>
      </c>
      <c r="H567" s="329">
        <v>0</v>
      </c>
      <c r="I567" s="329">
        <v>6.4713373508015638E-3</v>
      </c>
      <c r="J567" s="319"/>
      <c r="K567" s="319"/>
      <c r="L567" s="319"/>
    </row>
    <row r="568" spans="1:12">
      <c r="A568" s="6"/>
      <c r="B568" s="182" t="s">
        <v>79</v>
      </c>
      <c r="C568" s="44" t="s">
        <v>83</v>
      </c>
      <c r="D568" s="34"/>
      <c r="E568" s="34"/>
      <c r="F568" s="34"/>
      <c r="G568" s="329">
        <v>0.17823958015437782</v>
      </c>
      <c r="H568" s="329">
        <v>1.2757948308645046</v>
      </c>
      <c r="I568" s="329">
        <v>3.2847262394828398</v>
      </c>
      <c r="J568" s="319"/>
      <c r="K568" s="319"/>
      <c r="L568" s="319"/>
    </row>
    <row r="569" spans="1:12">
      <c r="A569" s="6"/>
      <c r="B569" s="182" t="s">
        <v>46</v>
      </c>
      <c r="C569" s="44" t="s">
        <v>83</v>
      </c>
      <c r="D569" s="34"/>
      <c r="E569" s="34"/>
      <c r="F569" s="34"/>
      <c r="G569" s="329">
        <v>9.7295008955809257E-3</v>
      </c>
      <c r="H569" s="329">
        <v>8.761162975396454E-2</v>
      </c>
      <c r="I569" s="329">
        <v>0.23701278839136783</v>
      </c>
      <c r="J569" s="319"/>
      <c r="K569" s="319"/>
      <c r="L569" s="319"/>
    </row>
    <row r="570" spans="1:12">
      <c r="A570" s="6"/>
      <c r="B570" s="182" t="s">
        <v>47</v>
      </c>
      <c r="C570" s="44" t="s">
        <v>83</v>
      </c>
      <c r="D570" s="34"/>
      <c r="E570" s="34"/>
      <c r="F570" s="34"/>
      <c r="G570" s="329">
        <v>0</v>
      </c>
      <c r="H570" s="329">
        <v>0</v>
      </c>
      <c r="I570" s="329">
        <v>0</v>
      </c>
      <c r="J570" s="319"/>
      <c r="K570" s="319"/>
      <c r="L570" s="319"/>
    </row>
    <row r="571" spans="1:12">
      <c r="A571" s="6"/>
      <c r="B571" s="182" t="s">
        <v>142</v>
      </c>
      <c r="C571" s="44" t="s">
        <v>83</v>
      </c>
      <c r="D571" s="34"/>
      <c r="E571" s="34"/>
      <c r="F571" s="34"/>
      <c r="G571" s="329">
        <v>0</v>
      </c>
      <c r="H571" s="329">
        <v>0</v>
      </c>
      <c r="I571" s="329">
        <v>0</v>
      </c>
      <c r="J571" s="319"/>
      <c r="K571" s="319"/>
      <c r="L571" s="319"/>
    </row>
    <row r="572" spans="1:12">
      <c r="A572" s="6"/>
      <c r="B572" s="182" t="s">
        <v>145</v>
      </c>
      <c r="C572" s="44" t="s">
        <v>83</v>
      </c>
      <c r="D572" s="34"/>
      <c r="E572" s="34"/>
      <c r="F572" s="34"/>
      <c r="G572" s="329">
        <v>0.24434047489071101</v>
      </c>
      <c r="H572" s="329">
        <v>2.7434974665033045</v>
      </c>
      <c r="I572" s="329">
        <v>5.1917711209498751</v>
      </c>
      <c r="J572" s="319"/>
      <c r="K572" s="319"/>
      <c r="L572" s="319"/>
    </row>
    <row r="573" spans="1:12">
      <c r="A573" s="6"/>
      <c r="B573" s="182" t="s">
        <v>144</v>
      </c>
      <c r="C573" s="44" t="s">
        <v>83</v>
      </c>
      <c r="D573" s="34"/>
      <c r="E573" s="34"/>
      <c r="F573" s="34"/>
      <c r="G573" s="329">
        <v>0.17050395693898382</v>
      </c>
      <c r="H573" s="329">
        <v>0.63566905550515984</v>
      </c>
      <c r="I573" s="329">
        <v>1.0577210476898249</v>
      </c>
      <c r="J573" s="319"/>
      <c r="K573" s="319"/>
      <c r="L573" s="319"/>
    </row>
    <row r="574" spans="1:12">
      <c r="A574" s="6"/>
      <c r="B574" s="182" t="s">
        <v>143</v>
      </c>
      <c r="C574" s="44" t="s">
        <v>83</v>
      </c>
      <c r="D574" s="34"/>
      <c r="E574" s="34"/>
      <c r="F574" s="34"/>
      <c r="G574" s="329">
        <v>1.4954508947304081E-2</v>
      </c>
      <c r="H574" s="329">
        <v>6.0900956739763569E-2</v>
      </c>
      <c r="I574" s="329">
        <v>0.10739053542022126</v>
      </c>
      <c r="J574" s="319"/>
      <c r="K574" s="319"/>
      <c r="L574" s="319"/>
    </row>
    <row r="575" spans="1:12" s="16" customFormat="1">
      <c r="A575" s="6"/>
      <c r="B575" s="182" t="s">
        <v>226</v>
      </c>
      <c r="C575" s="44" t="s">
        <v>83</v>
      </c>
      <c r="D575" s="215"/>
      <c r="E575" s="215"/>
      <c r="F575" s="215"/>
      <c r="G575" s="329">
        <v>0</v>
      </c>
      <c r="H575" s="329">
        <v>0</v>
      </c>
      <c r="I575" s="329">
        <v>1.552573833635547E-2</v>
      </c>
      <c r="J575" s="319"/>
      <c r="K575" s="319"/>
      <c r="L575" s="319"/>
    </row>
    <row r="576" spans="1:12" s="16" customFormat="1">
      <c r="A576" s="6"/>
      <c r="B576" s="182" t="s">
        <v>227</v>
      </c>
      <c r="C576" s="44" t="s">
        <v>83</v>
      </c>
      <c r="D576" s="215"/>
      <c r="E576" s="215"/>
      <c r="F576" s="215"/>
      <c r="G576" s="329">
        <v>0</v>
      </c>
      <c r="H576" s="329">
        <v>0</v>
      </c>
      <c r="I576" s="329">
        <v>0</v>
      </c>
      <c r="J576" s="319"/>
      <c r="K576" s="319"/>
      <c r="L576" s="319"/>
    </row>
    <row r="577" spans="1:12" s="16" customFormat="1">
      <c r="A577" s="6"/>
      <c r="B577" s="182" t="s">
        <v>228</v>
      </c>
      <c r="C577" s="44" t="s">
        <v>83</v>
      </c>
      <c r="D577" s="215"/>
      <c r="E577" s="215"/>
      <c r="F577" s="215"/>
      <c r="G577" s="329">
        <v>0</v>
      </c>
      <c r="H577" s="329">
        <v>0</v>
      </c>
      <c r="I577" s="329">
        <v>1.4604637745795911E-2</v>
      </c>
      <c r="J577" s="319"/>
      <c r="K577" s="319"/>
      <c r="L577" s="319"/>
    </row>
    <row r="578" spans="1:12" s="16" customFormat="1">
      <c r="A578" s="6"/>
      <c r="B578" s="182" t="s">
        <v>239</v>
      </c>
      <c r="C578" s="44" t="s">
        <v>83</v>
      </c>
      <c r="D578" s="215"/>
      <c r="E578" s="215"/>
      <c r="F578" s="215"/>
      <c r="G578" s="329">
        <v>0</v>
      </c>
      <c r="H578" s="329">
        <v>0</v>
      </c>
      <c r="I578" s="329">
        <v>0</v>
      </c>
      <c r="J578" s="319"/>
      <c r="K578" s="319"/>
      <c r="L578" s="319"/>
    </row>
    <row r="579" spans="1:12">
      <c r="A579" s="8"/>
      <c r="B579" s="175"/>
      <c r="C579" s="44"/>
      <c r="D579" s="230"/>
      <c r="E579" s="223"/>
      <c r="F579" s="230"/>
      <c r="G579" s="215"/>
      <c r="H579" s="215"/>
      <c r="I579" s="215"/>
      <c r="J579" s="319"/>
      <c r="K579" s="319"/>
      <c r="L579" s="319"/>
    </row>
    <row r="580" spans="1:12" s="2" customFormat="1" ht="41.4">
      <c r="A580" s="9"/>
      <c r="B580" s="466" t="s">
        <v>386</v>
      </c>
      <c r="C580" s="118" t="s">
        <v>83</v>
      </c>
      <c r="D580" s="226"/>
      <c r="E580" s="237"/>
      <c r="F580" s="228"/>
      <c r="G580" s="228">
        <v>0.69976424261926351</v>
      </c>
      <c r="H580" s="228">
        <v>5.2270428829845734</v>
      </c>
      <c r="I580" s="228">
        <v>11.396420737135161</v>
      </c>
      <c r="J580" s="89"/>
      <c r="K580" s="89"/>
      <c r="L580" s="89"/>
    </row>
    <row r="581" spans="1:12">
      <c r="A581" s="6"/>
      <c r="B581" s="177"/>
      <c r="C581" s="44"/>
      <c r="D581" s="34"/>
      <c r="E581" s="34"/>
      <c r="F581" s="34"/>
      <c r="G581" s="215"/>
      <c r="H581" s="215"/>
      <c r="I581" s="215"/>
      <c r="J581" s="319"/>
      <c r="K581" s="319"/>
      <c r="L581" s="319"/>
    </row>
    <row r="582" spans="1:12" ht="55.2">
      <c r="A582" s="6"/>
      <c r="B582" s="195" t="s">
        <v>387</v>
      </c>
      <c r="C582" s="44"/>
      <c r="D582" s="34"/>
      <c r="E582" s="34"/>
      <c r="F582" s="34"/>
      <c r="G582" s="215"/>
      <c r="H582" s="215"/>
      <c r="I582" s="215"/>
      <c r="J582" s="319"/>
      <c r="K582" s="319"/>
      <c r="L582" s="319"/>
    </row>
    <row r="583" spans="1:12">
      <c r="A583" s="6"/>
      <c r="B583" s="182" t="s">
        <v>41</v>
      </c>
      <c r="C583" s="44" t="s">
        <v>83</v>
      </c>
      <c r="D583" s="34"/>
      <c r="E583" s="34"/>
      <c r="F583" s="34"/>
      <c r="G583" s="215">
        <v>0</v>
      </c>
      <c r="H583" s="215">
        <v>0</v>
      </c>
      <c r="I583" s="215">
        <v>0</v>
      </c>
      <c r="J583" s="319"/>
      <c r="K583" s="319"/>
      <c r="L583" s="319"/>
    </row>
    <row r="584" spans="1:12">
      <c r="A584" s="6"/>
      <c r="B584" s="182" t="s">
        <v>42</v>
      </c>
      <c r="C584" s="44" t="s">
        <v>83</v>
      </c>
      <c r="D584" s="34"/>
      <c r="E584" s="34"/>
      <c r="F584" s="34"/>
      <c r="G584" s="215">
        <v>5.0191174893376997</v>
      </c>
      <c r="H584" s="215">
        <v>7.2299041140601519</v>
      </c>
      <c r="I584" s="215">
        <v>9.0061790635539136</v>
      </c>
      <c r="J584" s="319"/>
      <c r="K584" s="319"/>
      <c r="L584" s="319"/>
    </row>
    <row r="585" spans="1:12">
      <c r="A585" s="6"/>
      <c r="B585" s="182" t="s">
        <v>43</v>
      </c>
      <c r="C585" s="44" t="s">
        <v>83</v>
      </c>
      <c r="D585" s="34"/>
      <c r="E585" s="34"/>
      <c r="F585" s="34"/>
      <c r="G585" s="215">
        <v>0.10244625865303866</v>
      </c>
      <c r="H585" s="215">
        <v>0.10411170393781767</v>
      </c>
      <c r="I585" s="215">
        <v>1.9099961871615652</v>
      </c>
      <c r="J585" s="319"/>
      <c r="K585" s="319"/>
      <c r="L585" s="319"/>
    </row>
    <row r="586" spans="1:12">
      <c r="A586" s="6"/>
      <c r="B586" s="182" t="s">
        <v>44</v>
      </c>
      <c r="C586" s="44" t="s">
        <v>83</v>
      </c>
      <c r="D586" s="34"/>
      <c r="E586" s="34"/>
      <c r="F586" s="34"/>
      <c r="G586" s="215">
        <v>1.9761682100876654</v>
      </c>
      <c r="H586" s="215">
        <v>5.0323394827716506</v>
      </c>
      <c r="I586" s="215">
        <v>12.651530783257458</v>
      </c>
      <c r="J586" s="319"/>
      <c r="K586" s="319"/>
      <c r="L586" s="319"/>
    </row>
    <row r="587" spans="1:12">
      <c r="A587" s="6"/>
      <c r="B587" s="182" t="s">
        <v>119</v>
      </c>
      <c r="C587" s="44" t="s">
        <v>83</v>
      </c>
      <c r="D587" s="34"/>
      <c r="E587" s="34"/>
      <c r="F587" s="34"/>
      <c r="G587" s="215">
        <v>0</v>
      </c>
      <c r="H587" s="215">
        <v>0</v>
      </c>
      <c r="I587" s="215">
        <v>0</v>
      </c>
      <c r="J587" s="319"/>
      <c r="K587" s="319"/>
      <c r="L587" s="319"/>
    </row>
    <row r="588" spans="1:12">
      <c r="A588" s="6"/>
      <c r="B588" s="182" t="s">
        <v>78</v>
      </c>
      <c r="C588" s="44" t="s">
        <v>83</v>
      </c>
      <c r="D588" s="34"/>
      <c r="E588" s="34"/>
      <c r="F588" s="34"/>
      <c r="G588" s="215">
        <v>0</v>
      </c>
      <c r="H588" s="215">
        <v>0</v>
      </c>
      <c r="I588" s="215">
        <v>0.41417930504264555</v>
      </c>
      <c r="J588" s="319"/>
      <c r="K588" s="319"/>
      <c r="L588" s="319"/>
    </row>
    <row r="589" spans="1:12">
      <c r="A589" s="6"/>
      <c r="B589" s="182" t="s">
        <v>120</v>
      </c>
      <c r="C589" s="44" t="s">
        <v>83</v>
      </c>
      <c r="D589" s="34"/>
      <c r="E589" s="34"/>
      <c r="F589" s="34"/>
      <c r="G589" s="215">
        <v>7.7943039225449595E-2</v>
      </c>
      <c r="H589" s="215">
        <v>3.2208700943433319</v>
      </c>
      <c r="I589" s="215">
        <v>7.2503005203351378</v>
      </c>
      <c r="J589" s="319"/>
      <c r="K589" s="319"/>
      <c r="L589" s="319"/>
    </row>
    <row r="590" spans="1:12">
      <c r="A590" s="6"/>
      <c r="B590" s="182" t="s">
        <v>45</v>
      </c>
      <c r="C590" s="44" t="s">
        <v>83</v>
      </c>
      <c r="D590" s="34"/>
      <c r="E590" s="34"/>
      <c r="F590" s="34"/>
      <c r="G590" s="215">
        <v>1.0408605162416798E-3</v>
      </c>
      <c r="H590" s="215">
        <v>0.42947424050861949</v>
      </c>
      <c r="I590" s="215">
        <v>5.2413798423902467</v>
      </c>
      <c r="J590" s="319"/>
      <c r="K590" s="319"/>
      <c r="L590" s="319"/>
    </row>
    <row r="591" spans="1:12">
      <c r="A591" s="6"/>
      <c r="B591" s="182" t="s">
        <v>77</v>
      </c>
      <c r="C591" s="44" t="s">
        <v>83</v>
      </c>
      <c r="D591" s="34"/>
      <c r="E591" s="34"/>
      <c r="F591" s="34"/>
      <c r="G591" s="215">
        <v>0</v>
      </c>
      <c r="H591" s="215">
        <v>0</v>
      </c>
      <c r="I591" s="215">
        <v>0.53496388766626202</v>
      </c>
      <c r="J591" s="319"/>
      <c r="K591" s="319"/>
      <c r="L591" s="319"/>
    </row>
    <row r="592" spans="1:12">
      <c r="A592" s="6"/>
      <c r="B592" s="182" t="s">
        <v>79</v>
      </c>
      <c r="C592" s="44" t="s">
        <v>83</v>
      </c>
      <c r="D592" s="34"/>
      <c r="E592" s="34"/>
      <c r="F592" s="34"/>
      <c r="G592" s="215">
        <v>18.244603424602111</v>
      </c>
      <c r="H592" s="215">
        <v>65.774751015570502</v>
      </c>
      <c r="I592" s="215">
        <v>104.11721923182023</v>
      </c>
      <c r="J592" s="319"/>
      <c r="K592" s="319"/>
      <c r="L592" s="319"/>
    </row>
    <row r="593" spans="1:12">
      <c r="A593" s="6"/>
      <c r="B593" s="182" t="s">
        <v>46</v>
      </c>
      <c r="C593" s="44" t="s">
        <v>83</v>
      </c>
      <c r="D593" s="34"/>
      <c r="E593" s="34"/>
      <c r="F593" s="34"/>
      <c r="G593" s="215">
        <v>0.96572246032137499</v>
      </c>
      <c r="H593" s="215">
        <v>4.8262766883024053</v>
      </c>
      <c r="I593" s="215">
        <v>7.9707738287502998</v>
      </c>
      <c r="J593" s="319"/>
      <c r="K593" s="319"/>
      <c r="L593" s="319"/>
    </row>
    <row r="594" spans="1:12">
      <c r="A594" s="6"/>
      <c r="B594" s="182" t="s">
        <v>47</v>
      </c>
      <c r="C594" s="44" t="s">
        <v>83</v>
      </c>
      <c r="D594" s="34"/>
      <c r="E594" s="34"/>
      <c r="F594" s="34"/>
      <c r="G594" s="215">
        <v>0</v>
      </c>
      <c r="H594" s="215">
        <v>0</v>
      </c>
      <c r="I594" s="215">
        <v>0</v>
      </c>
      <c r="J594" s="319"/>
      <c r="K594" s="319"/>
      <c r="L594" s="319"/>
    </row>
    <row r="595" spans="1:12">
      <c r="A595" s="6"/>
      <c r="B595" s="182" t="s">
        <v>142</v>
      </c>
      <c r="C595" s="44" t="s">
        <v>83</v>
      </c>
      <c r="D595" s="34"/>
      <c r="E595" s="34"/>
      <c r="F595" s="34"/>
      <c r="G595" s="215">
        <v>0</v>
      </c>
      <c r="H595" s="215">
        <v>0</v>
      </c>
      <c r="I595" s="215">
        <v>0</v>
      </c>
      <c r="J595" s="319"/>
      <c r="K595" s="319"/>
      <c r="L595" s="319"/>
    </row>
    <row r="596" spans="1:12">
      <c r="A596" s="6"/>
      <c r="B596" s="182" t="s">
        <v>145</v>
      </c>
      <c r="C596" s="44" t="s">
        <v>83</v>
      </c>
      <c r="D596" s="34"/>
      <c r="E596" s="34"/>
      <c r="F596" s="34"/>
      <c r="G596" s="215">
        <v>25.263408872414423</v>
      </c>
      <c r="H596" s="215">
        <v>29.30871581092358</v>
      </c>
      <c r="I596" s="215">
        <v>30.024255447790608</v>
      </c>
      <c r="J596" s="319"/>
      <c r="K596" s="319"/>
      <c r="L596" s="319"/>
    </row>
    <row r="597" spans="1:12">
      <c r="A597" s="6"/>
      <c r="B597" s="182" t="s">
        <v>144</v>
      </c>
      <c r="C597" s="44" t="s">
        <v>83</v>
      </c>
      <c r="D597" s="34"/>
      <c r="E597" s="34"/>
      <c r="F597" s="34"/>
      <c r="G597" s="215">
        <v>17.511568301238103</v>
      </c>
      <c r="H597" s="215">
        <v>18.28651567021695</v>
      </c>
      <c r="I597" s="215">
        <v>18.729607441253449</v>
      </c>
      <c r="J597" s="319"/>
      <c r="K597" s="319"/>
      <c r="L597" s="319"/>
    </row>
    <row r="598" spans="1:12">
      <c r="A598" s="6"/>
      <c r="B598" s="182" t="s">
        <v>143</v>
      </c>
      <c r="C598" s="44" t="s">
        <v>83</v>
      </c>
      <c r="D598" s="34"/>
      <c r="E598" s="34"/>
      <c r="F598" s="34"/>
      <c r="G598" s="215">
        <v>1.5307435358460453</v>
      </c>
      <c r="H598" s="215">
        <v>1.994213694059688</v>
      </c>
      <c r="I598" s="215">
        <v>2.0860229630622644</v>
      </c>
      <c r="J598" s="319"/>
      <c r="K598" s="319"/>
      <c r="L598" s="319"/>
    </row>
    <row r="599" spans="1:12" s="16" customFormat="1">
      <c r="A599" s="6"/>
      <c r="B599" s="182" t="s">
        <v>226</v>
      </c>
      <c r="C599" s="44" t="s">
        <v>83</v>
      </c>
      <c r="D599" s="215"/>
      <c r="E599" s="215"/>
      <c r="F599" s="215"/>
      <c r="G599" s="215">
        <v>0</v>
      </c>
      <c r="H599" s="215">
        <v>0</v>
      </c>
      <c r="I599" s="215">
        <v>1.2877737408988164</v>
      </c>
      <c r="J599" s="319"/>
      <c r="K599" s="319"/>
      <c r="L599" s="319"/>
    </row>
    <row r="600" spans="1:12" s="16" customFormat="1">
      <c r="A600" s="6"/>
      <c r="B600" s="182" t="s">
        <v>227</v>
      </c>
      <c r="C600" s="44" t="s">
        <v>83</v>
      </c>
      <c r="D600" s="215"/>
      <c r="E600" s="215"/>
      <c r="F600" s="215"/>
      <c r="G600" s="215">
        <v>0</v>
      </c>
      <c r="H600" s="215">
        <v>0</v>
      </c>
      <c r="I600" s="215">
        <v>0</v>
      </c>
      <c r="J600" s="319"/>
      <c r="K600" s="319"/>
      <c r="L600" s="319"/>
    </row>
    <row r="601" spans="1:12" s="16" customFormat="1">
      <c r="A601" s="6"/>
      <c r="B601" s="182" t="s">
        <v>228</v>
      </c>
      <c r="C601" s="44" t="s">
        <v>83</v>
      </c>
      <c r="D601" s="215"/>
      <c r="E601" s="215"/>
      <c r="F601" s="215"/>
      <c r="G601" s="215">
        <v>0</v>
      </c>
      <c r="H601" s="215">
        <v>0</v>
      </c>
      <c r="I601" s="215">
        <v>1.2073167203191277</v>
      </c>
      <c r="J601" s="319"/>
      <c r="K601" s="319"/>
      <c r="L601" s="319"/>
    </row>
    <row r="602" spans="1:12" s="16" customFormat="1">
      <c r="A602" s="6"/>
      <c r="B602" s="182" t="s">
        <v>239</v>
      </c>
      <c r="C602" s="44" t="s">
        <v>83</v>
      </c>
      <c r="D602" s="215"/>
      <c r="E602" s="215"/>
      <c r="F602" s="215"/>
      <c r="G602" s="215">
        <v>0</v>
      </c>
      <c r="H602" s="215">
        <v>0</v>
      </c>
      <c r="I602" s="215">
        <v>0</v>
      </c>
      <c r="J602" s="319"/>
      <c r="K602" s="319"/>
      <c r="L602" s="319"/>
    </row>
    <row r="603" spans="1:12">
      <c r="A603" s="6"/>
      <c r="B603" s="177"/>
      <c r="C603" s="44"/>
      <c r="D603" s="34"/>
      <c r="E603" s="34"/>
      <c r="F603" s="34"/>
      <c r="G603" s="215"/>
      <c r="H603" s="215"/>
      <c r="I603" s="215"/>
      <c r="J603" s="319"/>
      <c r="K603" s="319"/>
      <c r="L603" s="319"/>
    </row>
    <row r="604" spans="1:12" ht="27.6">
      <c r="A604" s="6"/>
      <c r="B604" s="195" t="s">
        <v>388</v>
      </c>
      <c r="C604" s="44"/>
      <c r="D604" s="34"/>
      <c r="E604" s="241"/>
      <c r="F604" s="34"/>
      <c r="G604" s="215"/>
      <c r="H604" s="215"/>
      <c r="I604" s="215"/>
      <c r="J604" s="319"/>
      <c r="K604" s="319"/>
      <c r="L604" s="319"/>
    </row>
    <row r="605" spans="1:12">
      <c r="A605" s="6"/>
      <c r="B605" s="182" t="s">
        <v>41</v>
      </c>
      <c r="C605" s="44" t="s">
        <v>83</v>
      </c>
      <c r="D605" s="34"/>
      <c r="E605" s="34"/>
      <c r="F605" s="34"/>
      <c r="G605" s="329">
        <v>0</v>
      </c>
      <c r="H605" s="329">
        <v>0</v>
      </c>
      <c r="I605" s="329">
        <v>0</v>
      </c>
      <c r="J605" s="319"/>
      <c r="K605" s="319"/>
      <c r="L605" s="319"/>
    </row>
    <row r="606" spans="1:12">
      <c r="A606" s="6"/>
      <c r="B606" s="182" t="s">
        <v>42</v>
      </c>
      <c r="C606" s="44" t="s">
        <v>83</v>
      </c>
      <c r="D606" s="34"/>
      <c r="E606" s="34"/>
      <c r="F606" s="34"/>
      <c r="G606" s="329">
        <v>-1.9188324645201479E-2</v>
      </c>
      <c r="H606" s="329">
        <v>-0.41765753493963159</v>
      </c>
      <c r="I606" s="329">
        <v>-1.0306774153164386</v>
      </c>
      <c r="J606" s="319"/>
      <c r="K606" s="319"/>
      <c r="L606" s="319"/>
    </row>
    <row r="607" spans="1:12">
      <c r="A607" s="6"/>
      <c r="B607" s="182" t="s">
        <v>43</v>
      </c>
      <c r="C607" s="44" t="s">
        <v>83</v>
      </c>
      <c r="D607" s="34"/>
      <c r="E607" s="34"/>
      <c r="F607" s="34"/>
      <c r="G607" s="329">
        <v>-1.9816619060773487E-5</v>
      </c>
      <c r="H607" s="329">
        <v>-9.6038384445258822E-5</v>
      </c>
      <c r="I607" s="329">
        <v>-1.917955755990601E-2</v>
      </c>
      <c r="J607" s="319"/>
      <c r="K607" s="319"/>
      <c r="L607" s="319"/>
    </row>
    <row r="608" spans="1:12">
      <c r="A608" s="6"/>
      <c r="B608" s="182" t="s">
        <v>44</v>
      </c>
      <c r="C608" s="44" t="s">
        <v>83</v>
      </c>
      <c r="D608" s="34"/>
      <c r="E608" s="34"/>
      <c r="F608" s="34"/>
      <c r="G608" s="329">
        <v>-7.5549849648354241E-3</v>
      </c>
      <c r="H608" s="329">
        <v>-0.17563473210747396</v>
      </c>
      <c r="I608" s="329">
        <v>-0.61588702045371979</v>
      </c>
      <c r="J608" s="319"/>
      <c r="K608" s="319"/>
      <c r="L608" s="319"/>
    </row>
    <row r="609" spans="1:12">
      <c r="A609" s="6"/>
      <c r="B609" s="182" t="s">
        <v>119</v>
      </c>
      <c r="C609" s="44" t="s">
        <v>83</v>
      </c>
      <c r="D609" s="34"/>
      <c r="E609" s="34"/>
      <c r="F609" s="34"/>
      <c r="G609" s="329">
        <v>0</v>
      </c>
      <c r="H609" s="329">
        <v>0</v>
      </c>
      <c r="I609" s="329">
        <v>0</v>
      </c>
      <c r="J609" s="319"/>
      <c r="K609" s="319"/>
      <c r="L609" s="319"/>
    </row>
    <row r="610" spans="1:12">
      <c r="A610" s="6"/>
      <c r="B610" s="182" t="s">
        <v>78</v>
      </c>
      <c r="C610" s="44" t="s">
        <v>83</v>
      </c>
      <c r="D610" s="34"/>
      <c r="E610" s="34"/>
      <c r="F610" s="34"/>
      <c r="G610" s="329">
        <v>0</v>
      </c>
      <c r="H610" s="329">
        <v>0</v>
      </c>
      <c r="I610" s="329">
        <v>-1.2431594948753754E-4</v>
      </c>
      <c r="J610" s="319"/>
      <c r="K610" s="319"/>
      <c r="L610" s="319"/>
    </row>
    <row r="611" spans="1:12">
      <c r="A611" s="6"/>
      <c r="B611" s="182" t="s">
        <v>120</v>
      </c>
      <c r="C611" s="44" t="s">
        <v>83</v>
      </c>
      <c r="D611" s="34"/>
      <c r="E611" s="34"/>
      <c r="F611" s="34"/>
      <c r="G611" s="329">
        <v>-3.826632589270215E-5</v>
      </c>
      <c r="H611" s="329">
        <v>-2.3087606528319335E-3</v>
      </c>
      <c r="I611" s="329">
        <v>-1.2796902472352909E-2</v>
      </c>
      <c r="J611" s="319"/>
      <c r="K611" s="319"/>
      <c r="L611" s="319"/>
    </row>
    <row r="612" spans="1:12">
      <c r="A612" s="6"/>
      <c r="B612" s="182" t="s">
        <v>45</v>
      </c>
      <c r="C612" s="44" t="s">
        <v>83</v>
      </c>
      <c r="D612" s="34"/>
      <c r="E612" s="34"/>
      <c r="F612" s="34"/>
      <c r="G612" s="329">
        <v>-3.3781637674757796E-7</v>
      </c>
      <c r="H612" s="329">
        <v>-1.8817070051996943E-4</v>
      </c>
      <c r="I612" s="329">
        <v>-2.7094262799349732E-3</v>
      </c>
      <c r="J612" s="319"/>
      <c r="K612" s="319"/>
      <c r="L612" s="319"/>
    </row>
    <row r="613" spans="1:12">
      <c r="A613" s="6"/>
      <c r="B613" s="182" t="s">
        <v>77</v>
      </c>
      <c r="C613" s="44" t="s">
        <v>83</v>
      </c>
      <c r="D613" s="34"/>
      <c r="E613" s="34"/>
      <c r="F613" s="34"/>
      <c r="G613" s="329">
        <v>0</v>
      </c>
      <c r="H613" s="329">
        <v>0</v>
      </c>
      <c r="I613" s="329">
        <v>-2.5885349403206257E-4</v>
      </c>
      <c r="J613" s="319"/>
      <c r="K613" s="319"/>
      <c r="L613" s="319"/>
    </row>
    <row r="614" spans="1:12">
      <c r="A614" s="6"/>
      <c r="B614" s="182" t="s">
        <v>79</v>
      </c>
      <c r="C614" s="44" t="s">
        <v>83</v>
      </c>
      <c r="D614" s="34"/>
      <c r="E614" s="34"/>
      <c r="F614" s="34"/>
      <c r="G614" s="329">
        <v>-7.1295832061751127E-3</v>
      </c>
      <c r="H614" s="329">
        <v>-6.6065028680743709E-2</v>
      </c>
      <c r="I614" s="329">
        <v>-0.20172707256237637</v>
      </c>
      <c r="J614" s="319"/>
      <c r="K614" s="319"/>
      <c r="L614" s="319"/>
    </row>
    <row r="615" spans="1:12">
      <c r="A615" s="6"/>
      <c r="B615" s="182" t="s">
        <v>46</v>
      </c>
      <c r="C615" s="44" t="s">
        <v>83</v>
      </c>
      <c r="D615" s="34"/>
      <c r="E615" s="34"/>
      <c r="F615" s="34"/>
      <c r="G615" s="329">
        <v>-9.7295008955809259E-4</v>
      </c>
      <c r="H615" s="329">
        <v>-1.3889999876066969E-2</v>
      </c>
      <c r="I615" s="329">
        <v>-5.5321860336226769E-2</v>
      </c>
      <c r="J615" s="319"/>
      <c r="K615" s="319"/>
      <c r="L615" s="319"/>
    </row>
    <row r="616" spans="1:12">
      <c r="A616" s="6"/>
      <c r="B616" s="182" t="s">
        <v>47</v>
      </c>
      <c r="C616" s="44" t="s">
        <v>83</v>
      </c>
      <c r="D616" s="34"/>
      <c r="E616" s="34"/>
      <c r="F616" s="34"/>
      <c r="G616" s="329">
        <v>0</v>
      </c>
      <c r="H616" s="329">
        <v>0</v>
      </c>
      <c r="I616" s="329">
        <v>0</v>
      </c>
      <c r="J616" s="319"/>
      <c r="K616" s="319"/>
      <c r="L616" s="319"/>
    </row>
    <row r="617" spans="1:12">
      <c r="A617" s="6"/>
      <c r="B617" s="182" t="s">
        <v>142</v>
      </c>
      <c r="C617" s="44" t="s">
        <v>83</v>
      </c>
      <c r="D617" s="34"/>
      <c r="E617" s="34"/>
      <c r="F617" s="34"/>
      <c r="G617" s="329">
        <v>0</v>
      </c>
      <c r="H617" s="329">
        <v>0</v>
      </c>
      <c r="I617" s="329">
        <v>0</v>
      </c>
      <c r="J617" s="319"/>
      <c r="K617" s="319"/>
      <c r="L617" s="319"/>
    </row>
    <row r="618" spans="1:12">
      <c r="A618" s="6"/>
      <c r="B618" s="182" t="s">
        <v>145</v>
      </c>
      <c r="C618" s="44" t="s">
        <v>83</v>
      </c>
      <c r="D618" s="34"/>
      <c r="E618" s="34"/>
      <c r="F618" s="34"/>
      <c r="G618" s="329">
        <v>-4.8868094978142202E-3</v>
      </c>
      <c r="H618" s="329">
        <v>-6.1246982420456494E-2</v>
      </c>
      <c r="I618" s="329">
        <v>-0.1199677880952673</v>
      </c>
      <c r="J618" s="319"/>
      <c r="K618" s="319"/>
      <c r="L618" s="319"/>
    </row>
    <row r="619" spans="1:12">
      <c r="A619" s="6"/>
      <c r="B619" s="182" t="s">
        <v>144</v>
      </c>
      <c r="C619" s="44" t="s">
        <v>83</v>
      </c>
      <c r="D619" s="34"/>
      <c r="E619" s="34"/>
      <c r="F619" s="34"/>
      <c r="G619" s="329">
        <v>-5.6834652312994609E-3</v>
      </c>
      <c r="H619" s="329">
        <v>-3.1175628851836282E-2</v>
      </c>
      <c r="I619" s="329">
        <v>-5.6228840539297324E-2</v>
      </c>
      <c r="J619" s="319"/>
      <c r="K619" s="319"/>
      <c r="L619" s="319"/>
    </row>
    <row r="620" spans="1:12">
      <c r="A620" s="6"/>
      <c r="B620" s="182" t="s">
        <v>143</v>
      </c>
      <c r="C620" s="44" t="s">
        <v>83</v>
      </c>
      <c r="D620" s="34"/>
      <c r="E620" s="34"/>
      <c r="F620" s="34"/>
      <c r="G620" s="329">
        <v>-5.9818035789216319E-4</v>
      </c>
      <c r="H620" s="329">
        <v>-3.6973442813745894E-3</v>
      </c>
      <c r="I620" s="329">
        <v>-7.2838727830005535E-3</v>
      </c>
      <c r="J620" s="319"/>
      <c r="K620" s="319"/>
      <c r="L620" s="319"/>
    </row>
    <row r="621" spans="1:12" s="16" customFormat="1">
      <c r="A621" s="6"/>
      <c r="B621" s="182" t="s">
        <v>226</v>
      </c>
      <c r="C621" s="44" t="s">
        <v>83</v>
      </c>
      <c r="D621" s="215"/>
      <c r="E621" s="215"/>
      <c r="F621" s="215"/>
      <c r="G621" s="329">
        <v>0</v>
      </c>
      <c r="H621" s="329">
        <v>0</v>
      </c>
      <c r="I621" s="329">
        <v>-5.1752461121184904E-4</v>
      </c>
      <c r="J621" s="319"/>
      <c r="K621" s="319"/>
      <c r="L621" s="319"/>
    </row>
    <row r="622" spans="1:12" s="16" customFormat="1">
      <c r="A622" s="6"/>
      <c r="B622" s="182" t="s">
        <v>227</v>
      </c>
      <c r="C622" s="44" t="s">
        <v>83</v>
      </c>
      <c r="D622" s="215"/>
      <c r="E622" s="215"/>
      <c r="F622" s="215"/>
      <c r="G622" s="329">
        <v>0</v>
      </c>
      <c r="H622" s="329">
        <v>0</v>
      </c>
      <c r="I622" s="329">
        <v>0</v>
      </c>
      <c r="J622" s="319"/>
      <c r="K622" s="319"/>
      <c r="L622" s="319"/>
    </row>
    <row r="623" spans="1:12" s="16" customFormat="1">
      <c r="A623" s="6"/>
      <c r="B623" s="182" t="s">
        <v>228</v>
      </c>
      <c r="C623" s="44" t="s">
        <v>83</v>
      </c>
      <c r="D623" s="215"/>
      <c r="E623" s="215"/>
      <c r="F623" s="215"/>
      <c r="G623" s="329">
        <v>0</v>
      </c>
      <c r="H623" s="329">
        <v>0</v>
      </c>
      <c r="I623" s="329">
        <v>-5.8418550983183645E-4</v>
      </c>
      <c r="J623" s="319"/>
      <c r="K623" s="319"/>
      <c r="L623" s="319"/>
    </row>
    <row r="624" spans="1:12" s="16" customFormat="1">
      <c r="A624" s="6"/>
      <c r="B624" s="182" t="s">
        <v>239</v>
      </c>
      <c r="C624" s="44" t="s">
        <v>83</v>
      </c>
      <c r="D624" s="215"/>
      <c r="E624" s="215"/>
      <c r="F624" s="215"/>
      <c r="G624" s="329">
        <v>0</v>
      </c>
      <c r="H624" s="329">
        <v>0</v>
      </c>
      <c r="I624" s="329">
        <v>0</v>
      </c>
      <c r="J624" s="319"/>
      <c r="K624" s="319"/>
      <c r="L624" s="319"/>
    </row>
    <row r="625" spans="1:12">
      <c r="A625" s="6"/>
      <c r="B625" s="182"/>
      <c r="C625" s="44"/>
      <c r="D625" s="34"/>
      <c r="E625" s="34"/>
      <c r="F625" s="34"/>
      <c r="G625" s="215"/>
      <c r="H625" s="215"/>
      <c r="I625" s="215"/>
      <c r="J625" s="319"/>
      <c r="K625" s="319"/>
      <c r="L625" s="319"/>
    </row>
    <row r="626" spans="1:12" s="2" customFormat="1" ht="27.6">
      <c r="A626" s="9"/>
      <c r="B626" s="466" t="s">
        <v>389</v>
      </c>
      <c r="C626" s="118" t="s">
        <v>83</v>
      </c>
      <c r="D626" s="226"/>
      <c r="E626" s="237"/>
      <c r="F626" s="228"/>
      <c r="G626" s="228">
        <v>-4.6072718754106179E-2</v>
      </c>
      <c r="H626" s="228">
        <v>-0.77196022089538086</v>
      </c>
      <c r="I626" s="228">
        <v>-2.1232646359630833</v>
      </c>
      <c r="J626" s="89"/>
      <c r="K626" s="89"/>
      <c r="L626" s="89"/>
    </row>
    <row r="627" spans="1:12">
      <c r="A627" s="6"/>
      <c r="B627" s="177"/>
      <c r="C627" s="44"/>
      <c r="D627" s="34"/>
      <c r="E627" s="34"/>
      <c r="F627" s="34"/>
      <c r="G627" s="215"/>
      <c r="H627" s="215"/>
      <c r="I627" s="215"/>
      <c r="J627" s="319"/>
      <c r="K627" s="319"/>
      <c r="L627" s="319"/>
    </row>
    <row r="628" spans="1:12" ht="14.4" thickBot="1">
      <c r="A628" s="6"/>
      <c r="B628" s="321" t="s">
        <v>34</v>
      </c>
      <c r="C628" s="44"/>
      <c r="D628" s="34"/>
      <c r="E628" s="34"/>
      <c r="F628" s="34"/>
      <c r="G628" s="215"/>
      <c r="H628" s="215"/>
      <c r="I628" s="215"/>
      <c r="J628" s="319"/>
      <c r="K628" s="319"/>
      <c r="L628" s="319"/>
    </row>
    <row r="629" spans="1:12">
      <c r="A629" s="6"/>
      <c r="B629" s="182" t="s">
        <v>41</v>
      </c>
      <c r="C629" s="44" t="s">
        <v>83</v>
      </c>
      <c r="D629" s="34"/>
      <c r="E629" s="34"/>
      <c r="F629" s="34"/>
      <c r="G629" s="475">
        <v>0</v>
      </c>
      <c r="H629" s="235">
        <v>0</v>
      </c>
      <c r="I629" s="235">
        <v>0</v>
      </c>
      <c r="J629" s="319"/>
      <c r="K629" s="319"/>
      <c r="L629" s="319"/>
    </row>
    <row r="630" spans="1:12">
      <c r="A630" s="6"/>
      <c r="B630" s="182" t="s">
        <v>42</v>
      </c>
      <c r="C630" s="44" t="s">
        <v>83</v>
      </c>
      <c r="D630" s="34"/>
      <c r="E630" s="34"/>
      <c r="F630" s="34"/>
      <c r="G630" s="476">
        <v>0</v>
      </c>
      <c r="H630" s="235">
        <v>-1.0114988277256205</v>
      </c>
      <c r="I630" s="235">
        <v>-4.0137773688260907</v>
      </c>
      <c r="J630" s="319"/>
      <c r="K630" s="319"/>
      <c r="L630" s="319"/>
    </row>
    <row r="631" spans="1:12">
      <c r="A631" s="6"/>
      <c r="B631" s="182" t="s">
        <v>43</v>
      </c>
      <c r="C631" s="44" t="s">
        <v>83</v>
      </c>
      <c r="D631" s="34"/>
      <c r="E631" s="34"/>
      <c r="F631" s="34"/>
      <c r="G631" s="476">
        <v>0</v>
      </c>
      <c r="H631" s="235">
        <v>-1.0446189190607734E-3</v>
      </c>
      <c r="I631" s="235">
        <v>-3.1902619035060319E-3</v>
      </c>
      <c r="J631" s="319"/>
      <c r="K631" s="319"/>
      <c r="L631" s="319"/>
    </row>
    <row r="632" spans="1:12">
      <c r="A632" s="6"/>
      <c r="B632" s="182" t="s">
        <v>44</v>
      </c>
      <c r="C632" s="44" t="s">
        <v>83</v>
      </c>
      <c r="D632" s="34"/>
      <c r="E632" s="34"/>
      <c r="F632" s="34"/>
      <c r="G632" s="476">
        <v>0</v>
      </c>
      <c r="H632" s="235">
        <v>-0.39825563600346719</v>
      </c>
      <c r="I632" s="235">
        <v>-2.0219583368548713</v>
      </c>
      <c r="J632" s="319"/>
      <c r="K632" s="319"/>
      <c r="L632" s="319"/>
    </row>
    <row r="633" spans="1:12">
      <c r="A633" s="6"/>
      <c r="B633" s="182" t="s">
        <v>119</v>
      </c>
      <c r="C633" s="44" t="s">
        <v>83</v>
      </c>
      <c r="D633" s="34"/>
      <c r="E633" s="34"/>
      <c r="F633" s="34"/>
      <c r="G633" s="476">
        <v>0</v>
      </c>
      <c r="H633" s="235">
        <v>0</v>
      </c>
      <c r="I633" s="235">
        <v>0</v>
      </c>
      <c r="J633" s="319"/>
      <c r="K633" s="319"/>
      <c r="L633" s="319"/>
    </row>
    <row r="634" spans="1:12">
      <c r="A634" s="6"/>
      <c r="B634" s="182" t="s">
        <v>78</v>
      </c>
      <c r="C634" s="44" t="s">
        <v>83</v>
      </c>
      <c r="D634" s="34"/>
      <c r="E634" s="34"/>
      <c r="F634" s="34"/>
      <c r="G634" s="476">
        <v>0</v>
      </c>
      <c r="H634" s="235">
        <v>0</v>
      </c>
      <c r="I634" s="235">
        <v>0</v>
      </c>
      <c r="J634" s="319"/>
      <c r="K634" s="319"/>
      <c r="L634" s="319"/>
    </row>
    <row r="635" spans="1:12">
      <c r="A635" s="6"/>
      <c r="B635" s="182" t="s">
        <v>120</v>
      </c>
      <c r="C635" s="44" t="s">
        <v>83</v>
      </c>
      <c r="D635" s="34"/>
      <c r="E635" s="34"/>
      <c r="F635" s="34"/>
      <c r="G635" s="476">
        <v>0</v>
      </c>
      <c r="H635" s="235">
        <v>-2.0171820363438699E-3</v>
      </c>
      <c r="I635" s="235">
        <v>-8.7808774110078133E-2</v>
      </c>
      <c r="J635" s="319"/>
      <c r="K635" s="319"/>
      <c r="L635" s="319"/>
    </row>
    <row r="636" spans="1:12">
      <c r="A636" s="6"/>
      <c r="B636" s="182" t="s">
        <v>45</v>
      </c>
      <c r="C636" s="44" t="s">
        <v>83</v>
      </c>
      <c r="D636" s="34"/>
      <c r="E636" s="34"/>
      <c r="F636" s="34"/>
      <c r="G636" s="476">
        <v>0</v>
      </c>
      <c r="H636" s="235">
        <v>-1.7807749002836605E-5</v>
      </c>
      <c r="I636" s="235">
        <v>-7.4075849814416502E-3</v>
      </c>
      <c r="J636" s="319"/>
      <c r="K636" s="319"/>
      <c r="L636" s="319"/>
    </row>
    <row r="637" spans="1:12">
      <c r="A637" s="6"/>
      <c r="B637" s="182" t="s">
        <v>77</v>
      </c>
      <c r="C637" s="44" t="s">
        <v>83</v>
      </c>
      <c r="D637" s="34"/>
      <c r="E637" s="34"/>
      <c r="F637" s="34"/>
      <c r="G637" s="476">
        <v>0</v>
      </c>
      <c r="H637" s="235">
        <v>0</v>
      </c>
      <c r="I637" s="235">
        <v>0</v>
      </c>
      <c r="J637" s="319"/>
      <c r="K637" s="319"/>
      <c r="L637" s="319"/>
    </row>
    <row r="638" spans="1:12">
      <c r="A638" s="6"/>
      <c r="B638" s="182" t="s">
        <v>79</v>
      </c>
      <c r="C638" s="44" t="s">
        <v>83</v>
      </c>
      <c r="D638" s="34"/>
      <c r="E638" s="34"/>
      <c r="F638" s="34"/>
      <c r="G638" s="476">
        <v>0</v>
      </c>
      <c r="H638" s="235">
        <v>-0.375830886154088</v>
      </c>
      <c r="I638" s="235">
        <v>-2.1342814607306573</v>
      </c>
      <c r="J638" s="319"/>
      <c r="K638" s="319"/>
      <c r="L638" s="319"/>
    </row>
    <row r="639" spans="1:12">
      <c r="A639" s="6"/>
      <c r="B639" s="182" t="s">
        <v>46</v>
      </c>
      <c r="C639" s="44" t="s">
        <v>83</v>
      </c>
      <c r="D639" s="34"/>
      <c r="E639" s="34"/>
      <c r="F639" s="34"/>
      <c r="G639" s="476">
        <v>0</v>
      </c>
      <c r="H639" s="235">
        <v>-5.1288369006705151E-2</v>
      </c>
      <c r="I639" s="235">
        <v>-0.36749418397760503</v>
      </c>
      <c r="J639" s="319"/>
      <c r="K639" s="319"/>
      <c r="L639" s="319"/>
    </row>
    <row r="640" spans="1:12">
      <c r="A640" s="6"/>
      <c r="B640" s="182" t="s">
        <v>47</v>
      </c>
      <c r="C640" s="44" t="s">
        <v>83</v>
      </c>
      <c r="D640" s="34"/>
      <c r="E640" s="34"/>
      <c r="F640" s="34"/>
      <c r="G640" s="476">
        <v>0</v>
      </c>
      <c r="H640" s="235">
        <v>0</v>
      </c>
      <c r="I640" s="235">
        <v>0</v>
      </c>
      <c r="J640" s="319"/>
      <c r="K640" s="319"/>
      <c r="L640" s="319"/>
    </row>
    <row r="641" spans="1:12">
      <c r="A641" s="6"/>
      <c r="B641" s="182" t="s">
        <v>142</v>
      </c>
      <c r="C641" s="44" t="s">
        <v>83</v>
      </c>
      <c r="D641" s="34"/>
      <c r="E641" s="34"/>
      <c r="F641" s="34"/>
      <c r="G641" s="476">
        <v>0</v>
      </c>
      <c r="H641" s="235">
        <v>0</v>
      </c>
      <c r="I641" s="235">
        <v>0</v>
      </c>
      <c r="J641" s="319"/>
      <c r="K641" s="319"/>
      <c r="L641" s="319"/>
    </row>
    <row r="642" spans="1:12">
      <c r="A642" s="6"/>
      <c r="B642" s="182" t="s">
        <v>145</v>
      </c>
      <c r="C642" s="44" t="s">
        <v>83</v>
      </c>
      <c r="D642" s="34"/>
      <c r="E642" s="34"/>
      <c r="F642" s="34"/>
      <c r="G642" s="476">
        <v>0</v>
      </c>
      <c r="H642" s="235">
        <v>-0.25760467209906379</v>
      </c>
      <c r="I642" s="235">
        <v>-0.82428737972201938</v>
      </c>
      <c r="J642" s="319"/>
      <c r="K642" s="319"/>
      <c r="L642" s="319"/>
    </row>
    <row r="643" spans="1:12">
      <c r="A643" s="6"/>
      <c r="B643" s="182" t="s">
        <v>144</v>
      </c>
      <c r="C643" s="44" t="s">
        <v>83</v>
      </c>
      <c r="D643" s="34"/>
      <c r="E643" s="34"/>
      <c r="F643" s="34"/>
      <c r="G643" s="476">
        <v>0</v>
      </c>
      <c r="H643" s="235">
        <v>-0.29959981004992864</v>
      </c>
      <c r="I643" s="235">
        <v>-0.92874397853902335</v>
      </c>
      <c r="J643" s="319"/>
      <c r="K643" s="319"/>
      <c r="L643" s="319"/>
    </row>
    <row r="644" spans="1:12">
      <c r="A644" s="6"/>
      <c r="B644" s="182" t="s">
        <v>143</v>
      </c>
      <c r="C644" s="44" t="s">
        <v>83</v>
      </c>
      <c r="D644" s="34"/>
      <c r="E644" s="34"/>
      <c r="F644" s="34"/>
      <c r="G644" s="476">
        <v>0</v>
      </c>
      <c r="H644" s="235">
        <v>-3.1532650294601165E-2</v>
      </c>
      <c r="I644" s="235">
        <v>-0.10623893444939375</v>
      </c>
      <c r="J644" s="319"/>
      <c r="K644" s="319"/>
      <c r="L644" s="319"/>
    </row>
    <row r="645" spans="1:12" s="16" customFormat="1">
      <c r="A645" s="6"/>
      <c r="B645" s="182" t="s">
        <v>226</v>
      </c>
      <c r="C645" s="44" t="s">
        <v>83</v>
      </c>
      <c r="D645" s="215"/>
      <c r="E645" s="215"/>
      <c r="F645" s="215"/>
      <c r="G645" s="476">
        <v>0</v>
      </c>
      <c r="H645" s="235">
        <v>0</v>
      </c>
      <c r="I645" s="235">
        <v>0</v>
      </c>
      <c r="J645" s="319"/>
      <c r="K645" s="319"/>
      <c r="L645" s="319"/>
    </row>
    <row r="646" spans="1:12" s="16" customFormat="1">
      <c r="A646" s="6"/>
      <c r="B646" s="182" t="s">
        <v>227</v>
      </c>
      <c r="C646" s="44" t="s">
        <v>83</v>
      </c>
      <c r="D646" s="215"/>
      <c r="E646" s="215"/>
      <c r="F646" s="215"/>
      <c r="G646" s="476">
        <v>0</v>
      </c>
      <c r="H646" s="235">
        <v>0</v>
      </c>
      <c r="I646" s="235">
        <v>0</v>
      </c>
      <c r="J646" s="319"/>
      <c r="K646" s="319"/>
      <c r="L646" s="319"/>
    </row>
    <row r="647" spans="1:12" s="16" customFormat="1">
      <c r="A647" s="6"/>
      <c r="B647" s="182" t="s">
        <v>228</v>
      </c>
      <c r="C647" s="44" t="s">
        <v>83</v>
      </c>
      <c r="D647" s="215"/>
      <c r="E647" s="215"/>
      <c r="F647" s="215"/>
      <c r="G647" s="476">
        <v>0</v>
      </c>
      <c r="H647" s="235">
        <v>0</v>
      </c>
      <c r="I647" s="235">
        <v>0</v>
      </c>
      <c r="J647" s="319"/>
      <c r="K647" s="319"/>
      <c r="L647" s="319"/>
    </row>
    <row r="648" spans="1:12" s="16" customFormat="1" ht="14.4" thickBot="1">
      <c r="A648" s="6"/>
      <c r="B648" s="182" t="s">
        <v>239</v>
      </c>
      <c r="C648" s="44" t="s">
        <v>83</v>
      </c>
      <c r="D648" s="215"/>
      <c r="E648" s="215"/>
      <c r="F648" s="215"/>
      <c r="G648" s="477">
        <v>0</v>
      </c>
      <c r="H648" s="235">
        <v>0</v>
      </c>
      <c r="I648" s="235">
        <v>0</v>
      </c>
      <c r="J648" s="319"/>
      <c r="K648" s="319"/>
      <c r="L648" s="319"/>
    </row>
    <row r="649" spans="1:12">
      <c r="A649" s="6"/>
      <c r="B649" s="177"/>
      <c r="C649" s="44"/>
      <c r="D649" s="34"/>
      <c r="E649" s="34"/>
      <c r="F649" s="34"/>
      <c r="G649" s="215"/>
      <c r="H649" s="215"/>
      <c r="I649" s="215"/>
      <c r="J649" s="319"/>
      <c r="K649" s="319"/>
      <c r="L649" s="319"/>
    </row>
    <row r="650" spans="1:12" s="2" customFormat="1">
      <c r="A650" s="9"/>
      <c r="B650" s="466" t="s">
        <v>390</v>
      </c>
      <c r="C650" s="118" t="s">
        <v>83</v>
      </c>
      <c r="D650" s="226"/>
      <c r="E650" s="237"/>
      <c r="F650" s="228"/>
      <c r="G650" s="228">
        <v>0</v>
      </c>
      <c r="H650" s="228">
        <v>-2.428690460037882</v>
      </c>
      <c r="I650" s="228">
        <v>-10.495188264094686</v>
      </c>
      <c r="J650" s="89"/>
      <c r="K650" s="89"/>
      <c r="L650" s="89"/>
    </row>
    <row r="651" spans="1:12">
      <c r="A651" s="6"/>
      <c r="B651" s="177"/>
      <c r="C651" s="44"/>
      <c r="D651" s="34"/>
      <c r="E651" s="34"/>
      <c r="F651" s="34"/>
      <c r="G651" s="215"/>
      <c r="H651" s="215"/>
      <c r="I651" s="215"/>
      <c r="J651" s="319"/>
      <c r="K651" s="319"/>
      <c r="L651" s="319"/>
    </row>
    <row r="652" spans="1:12">
      <c r="A652" s="6"/>
      <c r="B652" s="321" t="s">
        <v>391</v>
      </c>
      <c r="C652" s="44"/>
      <c r="D652" s="34"/>
      <c r="E652" s="34"/>
      <c r="F652" s="34"/>
      <c r="G652" s="215"/>
      <c r="H652" s="215"/>
      <c r="I652" s="215"/>
      <c r="J652" s="319"/>
      <c r="K652" s="319"/>
      <c r="L652" s="319"/>
    </row>
    <row r="653" spans="1:12">
      <c r="A653" s="6"/>
      <c r="B653" s="182" t="s">
        <v>41</v>
      </c>
      <c r="C653" s="44" t="s">
        <v>83</v>
      </c>
      <c r="D653" s="34"/>
      <c r="E653" s="34"/>
      <c r="F653" s="34"/>
      <c r="G653" s="329">
        <v>0</v>
      </c>
      <c r="H653" s="329">
        <v>0</v>
      </c>
      <c r="I653" s="329">
        <v>0</v>
      </c>
      <c r="J653" s="319"/>
      <c r="K653" s="319"/>
      <c r="L653" s="319"/>
    </row>
    <row r="654" spans="1:12">
      <c r="A654" s="6"/>
      <c r="B654" s="182" t="s">
        <v>42</v>
      </c>
      <c r="C654" s="44" t="s">
        <v>83</v>
      </c>
      <c r="D654" s="34"/>
      <c r="E654" s="34"/>
      <c r="F654" s="34"/>
      <c r="G654" s="329">
        <v>4.9999291646924986</v>
      </c>
      <c r="H654" s="329">
        <v>5.8007477513948995</v>
      </c>
      <c r="I654" s="329">
        <v>3.9617242794113841</v>
      </c>
      <c r="J654" s="319"/>
      <c r="K654" s="319"/>
      <c r="L654" s="319"/>
    </row>
    <row r="655" spans="1:12">
      <c r="A655" s="6"/>
      <c r="B655" s="182" t="s">
        <v>43</v>
      </c>
      <c r="C655" s="44" t="s">
        <v>83</v>
      </c>
      <c r="D655" s="34"/>
      <c r="E655" s="34"/>
      <c r="F655" s="34"/>
      <c r="G655" s="329">
        <v>0.1024264420339779</v>
      </c>
      <c r="H655" s="329">
        <v>0.10297104663431164</v>
      </c>
      <c r="I655" s="329">
        <v>1.8876263676981531</v>
      </c>
      <c r="J655" s="319"/>
      <c r="K655" s="319"/>
      <c r="L655" s="319"/>
    </row>
    <row r="656" spans="1:12">
      <c r="A656" s="6"/>
      <c r="B656" s="182" t="s">
        <v>44</v>
      </c>
      <c r="C656" s="44" t="s">
        <v>83</v>
      </c>
      <c r="D656" s="34"/>
      <c r="E656" s="34"/>
      <c r="F656" s="34"/>
      <c r="G656" s="329">
        <v>1.9686132251228299</v>
      </c>
      <c r="H656" s="329">
        <v>4.4584491146607093</v>
      </c>
      <c r="I656" s="329">
        <v>10.013685425948868</v>
      </c>
      <c r="J656" s="319"/>
      <c r="K656" s="319"/>
      <c r="L656" s="319"/>
    </row>
    <row r="657" spans="1:12">
      <c r="A657" s="6"/>
      <c r="B657" s="182" t="s">
        <v>119</v>
      </c>
      <c r="C657" s="44" t="s">
        <v>83</v>
      </c>
      <c r="D657" s="34"/>
      <c r="E657" s="34"/>
      <c r="F657" s="34"/>
      <c r="G657" s="329">
        <v>0</v>
      </c>
      <c r="H657" s="329">
        <v>0</v>
      </c>
      <c r="I657" s="329">
        <v>0</v>
      </c>
      <c r="J657" s="319"/>
      <c r="K657" s="319"/>
      <c r="L657" s="319"/>
    </row>
    <row r="658" spans="1:12">
      <c r="A658" s="6"/>
      <c r="B658" s="182" t="s">
        <v>78</v>
      </c>
      <c r="C658" s="44" t="s">
        <v>83</v>
      </c>
      <c r="D658" s="34"/>
      <c r="E658" s="34"/>
      <c r="F658" s="34"/>
      <c r="G658" s="329">
        <v>0</v>
      </c>
      <c r="H658" s="329">
        <v>0</v>
      </c>
      <c r="I658" s="329">
        <v>0.41405498909315802</v>
      </c>
      <c r="J658" s="319"/>
      <c r="K658" s="319"/>
      <c r="L658" s="319"/>
    </row>
    <row r="659" spans="1:12">
      <c r="A659" s="6"/>
      <c r="B659" s="182" t="s">
        <v>120</v>
      </c>
      <c r="C659" s="44" t="s">
        <v>83</v>
      </c>
      <c r="D659" s="34"/>
      <c r="E659" s="34"/>
      <c r="F659" s="34"/>
      <c r="G659" s="329">
        <v>7.7904772899556898E-2</v>
      </c>
      <c r="H659" s="329">
        <v>3.2165441516541562</v>
      </c>
      <c r="I659" s="329">
        <v>7.149694843752707</v>
      </c>
      <c r="J659" s="319"/>
      <c r="K659" s="319"/>
      <c r="L659" s="319"/>
    </row>
    <row r="660" spans="1:12">
      <c r="A660" s="6"/>
      <c r="B660" s="182" t="s">
        <v>45</v>
      </c>
      <c r="C660" s="44" t="s">
        <v>83</v>
      </c>
      <c r="D660" s="34"/>
      <c r="E660" s="34"/>
      <c r="F660" s="34"/>
      <c r="G660" s="329">
        <v>1.0405226998649322E-3</v>
      </c>
      <c r="H660" s="329">
        <v>0.42926826205909668</v>
      </c>
      <c r="I660" s="329">
        <v>5.2312628311288698</v>
      </c>
      <c r="J660" s="319"/>
      <c r="K660" s="319"/>
      <c r="L660" s="319"/>
    </row>
    <row r="661" spans="1:12">
      <c r="A661" s="6"/>
      <c r="B661" s="182" t="s">
        <v>77</v>
      </c>
      <c r="C661" s="44" t="s">
        <v>83</v>
      </c>
      <c r="D661" s="34"/>
      <c r="E661" s="34"/>
      <c r="F661" s="34"/>
      <c r="G661" s="329">
        <v>0</v>
      </c>
      <c r="H661" s="329">
        <v>0</v>
      </c>
      <c r="I661" s="329">
        <v>0.53470503417222992</v>
      </c>
      <c r="J661" s="319"/>
      <c r="K661" s="319"/>
      <c r="L661" s="319"/>
    </row>
    <row r="662" spans="1:12">
      <c r="A662" s="6"/>
      <c r="B662" s="182" t="s">
        <v>79</v>
      </c>
      <c r="C662" s="44" t="s">
        <v>83</v>
      </c>
      <c r="D662" s="34"/>
      <c r="E662" s="34"/>
      <c r="F662" s="34"/>
      <c r="G662" s="329">
        <v>18.237473841395936</v>
      </c>
      <c r="H662" s="329">
        <v>65.332855100735671</v>
      </c>
      <c r="I662" s="329">
        <v>101.78121069852719</v>
      </c>
      <c r="J662" s="319"/>
      <c r="K662" s="319"/>
      <c r="L662" s="319"/>
    </row>
    <row r="663" spans="1:12">
      <c r="A663" s="6"/>
      <c r="B663" s="182" t="s">
        <v>46</v>
      </c>
      <c r="C663" s="44" t="s">
        <v>83</v>
      </c>
      <c r="D663" s="34"/>
      <c r="E663" s="34"/>
      <c r="F663" s="34"/>
      <c r="G663" s="329">
        <v>0.96474951023181688</v>
      </c>
      <c r="H663" s="329">
        <v>4.7610983194196335</v>
      </c>
      <c r="I663" s="329">
        <v>7.547957784436468</v>
      </c>
      <c r="J663" s="319"/>
      <c r="K663" s="319"/>
      <c r="L663" s="319"/>
    </row>
    <row r="664" spans="1:12">
      <c r="A664" s="6"/>
      <c r="B664" s="182" t="s">
        <v>47</v>
      </c>
      <c r="C664" s="44" t="s">
        <v>83</v>
      </c>
      <c r="D664" s="34"/>
      <c r="E664" s="34"/>
      <c r="F664" s="34"/>
      <c r="G664" s="329">
        <v>0</v>
      </c>
      <c r="H664" s="329">
        <v>0</v>
      </c>
      <c r="I664" s="329">
        <v>0</v>
      </c>
      <c r="J664" s="319"/>
      <c r="K664" s="319"/>
      <c r="L664" s="319"/>
    </row>
    <row r="665" spans="1:12">
      <c r="A665" s="6"/>
      <c r="B665" s="182" t="s">
        <v>142</v>
      </c>
      <c r="C665" s="44" t="s">
        <v>83</v>
      </c>
      <c r="D665" s="34"/>
      <c r="E665" s="34"/>
      <c r="F665" s="34"/>
      <c r="G665" s="329">
        <v>0</v>
      </c>
      <c r="H665" s="329">
        <v>0</v>
      </c>
      <c r="I665" s="329">
        <v>0</v>
      </c>
      <c r="J665" s="319"/>
      <c r="K665" s="319"/>
      <c r="L665" s="319"/>
    </row>
    <row r="666" spans="1:12">
      <c r="A666" s="6"/>
      <c r="B666" s="182" t="s">
        <v>145</v>
      </c>
      <c r="C666" s="44" t="s">
        <v>83</v>
      </c>
      <c r="D666" s="34"/>
      <c r="E666" s="34"/>
      <c r="F666" s="34"/>
      <c r="G666" s="329">
        <v>25.258522062916608</v>
      </c>
      <c r="H666" s="329">
        <v>28.98986415640406</v>
      </c>
      <c r="I666" s="329">
        <v>29.080000279973323</v>
      </c>
      <c r="J666" s="319"/>
      <c r="K666" s="319"/>
      <c r="L666" s="319"/>
    </row>
    <row r="667" spans="1:12">
      <c r="A667" s="6"/>
      <c r="B667" s="182" t="s">
        <v>144</v>
      </c>
      <c r="C667" s="44" t="s">
        <v>83</v>
      </c>
      <c r="D667" s="34"/>
      <c r="E667" s="34"/>
      <c r="F667" s="34"/>
      <c r="G667" s="329">
        <v>17.505884836006803</v>
      </c>
      <c r="H667" s="329">
        <v>17.955740231315183</v>
      </c>
      <c r="I667" s="329">
        <v>17.744634622175127</v>
      </c>
      <c r="J667" s="319"/>
      <c r="K667" s="319"/>
      <c r="L667" s="319"/>
    </row>
    <row r="668" spans="1:12">
      <c r="A668" s="6"/>
      <c r="B668" s="182" t="s">
        <v>143</v>
      </c>
      <c r="C668" s="44" t="s">
        <v>83</v>
      </c>
      <c r="D668" s="34"/>
      <c r="E668" s="34"/>
      <c r="F668" s="34"/>
      <c r="G668" s="329">
        <v>1.5301453554881532</v>
      </c>
      <c r="H668" s="329">
        <v>1.9589836994837122</v>
      </c>
      <c r="I668" s="329">
        <v>1.97250015582987</v>
      </c>
      <c r="J668" s="319"/>
      <c r="K668" s="319"/>
      <c r="L668" s="319"/>
    </row>
    <row r="669" spans="1:12" s="16" customFormat="1">
      <c r="A669" s="6"/>
      <c r="B669" s="182" t="s">
        <v>226</v>
      </c>
      <c r="C669" s="44" t="s">
        <v>83</v>
      </c>
      <c r="D669" s="215"/>
      <c r="E669" s="215"/>
      <c r="F669" s="215"/>
      <c r="G669" s="329">
        <v>0</v>
      </c>
      <c r="H669" s="329">
        <v>0</v>
      </c>
      <c r="I669" s="329">
        <v>1.2872562162876044</v>
      </c>
      <c r="J669" s="319"/>
      <c r="K669" s="319"/>
      <c r="L669" s="319"/>
    </row>
    <row r="670" spans="1:12" s="16" customFormat="1">
      <c r="A670" s="6"/>
      <c r="B670" s="182" t="s">
        <v>227</v>
      </c>
      <c r="C670" s="44" t="s">
        <v>83</v>
      </c>
      <c r="D670" s="215"/>
      <c r="E670" s="215"/>
      <c r="F670" s="215"/>
      <c r="G670" s="329">
        <v>0</v>
      </c>
      <c r="H670" s="329">
        <v>0</v>
      </c>
      <c r="I670" s="329">
        <v>0</v>
      </c>
      <c r="J670" s="319"/>
      <c r="K670" s="319"/>
      <c r="L670" s="319"/>
    </row>
    <row r="671" spans="1:12" s="16" customFormat="1">
      <c r="A671" s="6"/>
      <c r="B671" s="182" t="s">
        <v>228</v>
      </c>
      <c r="C671" s="44" t="s">
        <v>83</v>
      </c>
      <c r="D671" s="215"/>
      <c r="E671" s="215"/>
      <c r="F671" s="215"/>
      <c r="G671" s="329">
        <v>0</v>
      </c>
      <c r="H671" s="329">
        <v>0</v>
      </c>
      <c r="I671" s="329">
        <v>1.2067325348092959</v>
      </c>
      <c r="J671" s="319"/>
      <c r="K671" s="319"/>
      <c r="L671" s="319"/>
    </row>
    <row r="672" spans="1:12" s="16" customFormat="1">
      <c r="A672" s="6"/>
      <c r="B672" s="182" t="s">
        <v>239</v>
      </c>
      <c r="C672" s="44" t="s">
        <v>83</v>
      </c>
      <c r="D672" s="215"/>
      <c r="E672" s="215"/>
      <c r="F672" s="215"/>
      <c r="G672" s="329">
        <v>0</v>
      </c>
      <c r="H672" s="329">
        <v>0</v>
      </c>
      <c r="I672" s="329">
        <v>0</v>
      </c>
      <c r="J672" s="319"/>
      <c r="K672" s="319"/>
      <c r="L672" s="319"/>
    </row>
    <row r="673" spans="1:12">
      <c r="A673" s="6"/>
      <c r="B673" s="177"/>
      <c r="C673" s="44"/>
      <c r="D673" s="34"/>
      <c r="E673" s="34"/>
      <c r="F673" s="34"/>
      <c r="G673" s="215"/>
      <c r="H673" s="215"/>
      <c r="I673" s="215"/>
      <c r="J673" s="319"/>
      <c r="K673" s="319"/>
      <c r="L673" s="319"/>
    </row>
    <row r="674" spans="1:12" s="2" customFormat="1">
      <c r="A674" s="9"/>
      <c r="B674" s="466" t="s">
        <v>392</v>
      </c>
      <c r="C674" s="118" t="s">
        <v>83</v>
      </c>
      <c r="D674" s="226"/>
      <c r="E674" s="237"/>
      <c r="F674" s="228"/>
      <c r="G674" s="228">
        <v>70.646689733488046</v>
      </c>
      <c r="H674" s="228">
        <v>133.00652183376144</v>
      </c>
      <c r="I674" s="228">
        <v>189.81304606324426</v>
      </c>
      <c r="J674" s="89"/>
      <c r="K674" s="89"/>
      <c r="L674" s="89"/>
    </row>
    <row r="675" spans="1:12">
      <c r="A675" s="6"/>
      <c r="B675" s="177"/>
      <c r="C675" s="44"/>
      <c r="D675" s="34"/>
      <c r="E675" s="34"/>
      <c r="F675" s="34"/>
      <c r="G675" s="215"/>
      <c r="H675" s="215"/>
      <c r="I675" s="215"/>
      <c r="J675" s="319"/>
      <c r="K675" s="319"/>
      <c r="L675" s="319"/>
    </row>
    <row r="676" spans="1:12">
      <c r="A676" s="6"/>
      <c r="B676" s="177" t="s">
        <v>393</v>
      </c>
      <c r="C676" s="44" t="s">
        <v>83</v>
      </c>
      <c r="D676" s="34"/>
      <c r="E676" s="234"/>
      <c r="F676" s="34"/>
      <c r="G676" s="215">
        <v>2.4286904600378989</v>
      </c>
      <c r="H676" s="215">
        <v>10.495188264094736</v>
      </c>
      <c r="I676" s="215">
        <v>25.639998341991145</v>
      </c>
      <c r="J676" s="319"/>
      <c r="K676" s="319"/>
      <c r="L676" s="319"/>
    </row>
    <row r="677" spans="1:12">
      <c r="A677" s="6"/>
      <c r="B677" s="177" t="s">
        <v>394</v>
      </c>
      <c r="C677" s="44" t="s">
        <v>66</v>
      </c>
      <c r="D677" s="32"/>
      <c r="E677" s="36"/>
      <c r="F677" s="6"/>
      <c r="G677" s="478">
        <v>1</v>
      </c>
      <c r="H677" s="478">
        <v>1</v>
      </c>
      <c r="I677" s="478">
        <v>1</v>
      </c>
      <c r="J677" s="319"/>
      <c r="K677" s="319"/>
      <c r="L677" s="319"/>
    </row>
    <row r="678" spans="1:12">
      <c r="A678" s="6"/>
      <c r="B678" s="177" t="s">
        <v>73</v>
      </c>
      <c r="C678" s="44" t="s">
        <v>66</v>
      </c>
      <c r="D678" s="32"/>
      <c r="E678" s="36"/>
      <c r="F678" s="6"/>
      <c r="G678" s="478">
        <v>1</v>
      </c>
      <c r="H678" s="478">
        <v>1</v>
      </c>
      <c r="I678" s="478">
        <v>1</v>
      </c>
      <c r="J678" s="319"/>
      <c r="K678" s="319"/>
      <c r="L678" s="319"/>
    </row>
    <row r="679" spans="1:12">
      <c r="A679" s="6"/>
      <c r="B679" s="182"/>
      <c r="C679" s="44"/>
      <c r="D679" s="34"/>
      <c r="E679" s="234"/>
      <c r="F679" s="34"/>
      <c r="G679" s="215"/>
      <c r="H679" s="215"/>
      <c r="I679" s="215"/>
      <c r="J679" s="319"/>
      <c r="K679" s="319"/>
      <c r="L679" s="319"/>
    </row>
    <row r="680" spans="1:12">
      <c r="A680" s="6"/>
      <c r="B680" s="321" t="s">
        <v>35</v>
      </c>
      <c r="C680" s="44"/>
      <c r="D680" s="34"/>
      <c r="E680" s="234"/>
      <c r="F680" s="34"/>
      <c r="G680" s="215"/>
      <c r="H680" s="215"/>
      <c r="I680" s="215"/>
      <c r="J680" s="319"/>
      <c r="K680" s="319"/>
      <c r="L680" s="319"/>
    </row>
    <row r="681" spans="1:12">
      <c r="A681" s="6"/>
      <c r="B681" s="182" t="s">
        <v>41</v>
      </c>
      <c r="C681" s="44" t="s">
        <v>83</v>
      </c>
      <c r="D681" s="34"/>
      <c r="E681" s="234"/>
      <c r="F681" s="34"/>
      <c r="G681" s="215">
        <v>0</v>
      </c>
      <c r="H681" s="215">
        <v>0</v>
      </c>
      <c r="I681" s="215">
        <v>0</v>
      </c>
      <c r="J681" s="319"/>
      <c r="K681" s="319"/>
      <c r="L681" s="319"/>
    </row>
    <row r="682" spans="1:12">
      <c r="A682" s="6"/>
      <c r="B682" s="182" t="s">
        <v>42</v>
      </c>
      <c r="C682" s="44" t="s">
        <v>83</v>
      </c>
      <c r="D682" s="34"/>
      <c r="E682" s="234"/>
      <c r="F682" s="34"/>
      <c r="G682" s="215">
        <v>-1.0114988277256205</v>
      </c>
      <c r="H682" s="215">
        <v>-4.0137773688260907</v>
      </c>
      <c r="I682" s="215">
        <v>-8.6511432876630785</v>
      </c>
      <c r="J682" s="319"/>
      <c r="K682" s="319"/>
      <c r="L682" s="319"/>
    </row>
    <row r="683" spans="1:12">
      <c r="A683" s="6"/>
      <c r="B683" s="182" t="s">
        <v>43</v>
      </c>
      <c r="C683" s="44" t="s">
        <v>83</v>
      </c>
      <c r="D683" s="34"/>
      <c r="E683" s="234"/>
      <c r="F683" s="34"/>
      <c r="G683" s="215">
        <v>-1.0446189190607734E-3</v>
      </c>
      <c r="H683" s="215">
        <v>-3.1902619035060319E-3</v>
      </c>
      <c r="I683" s="215">
        <v>-2.4419424063412042E-2</v>
      </c>
      <c r="J683" s="319"/>
      <c r="K683" s="319"/>
      <c r="L683" s="319"/>
    </row>
    <row r="684" spans="1:12">
      <c r="A684" s="6"/>
      <c r="B684" s="182" t="s">
        <v>44</v>
      </c>
      <c r="C684" s="44" t="s">
        <v>83</v>
      </c>
      <c r="D684" s="34"/>
      <c r="E684" s="234"/>
      <c r="F684" s="34"/>
      <c r="G684" s="215">
        <v>-0.39825563600346719</v>
      </c>
      <c r="H684" s="215">
        <v>-2.0219583368548713</v>
      </c>
      <c r="I684" s="215">
        <v>-6.3555626796900277</v>
      </c>
      <c r="J684" s="319"/>
      <c r="K684" s="319"/>
      <c r="L684" s="319"/>
    </row>
    <row r="685" spans="1:12">
      <c r="A685" s="6"/>
      <c r="B685" s="182" t="s">
        <v>119</v>
      </c>
      <c r="C685" s="44" t="s">
        <v>83</v>
      </c>
      <c r="D685" s="34"/>
      <c r="E685" s="234"/>
      <c r="F685" s="34"/>
      <c r="G685" s="215">
        <v>0</v>
      </c>
      <c r="H685" s="215">
        <v>0</v>
      </c>
      <c r="I685" s="215">
        <v>0</v>
      </c>
      <c r="J685" s="319"/>
      <c r="K685" s="319"/>
      <c r="L685" s="319"/>
    </row>
    <row r="686" spans="1:12">
      <c r="A686" s="6"/>
      <c r="B686" s="182" t="s">
        <v>78</v>
      </c>
      <c r="C686" s="44" t="s">
        <v>83</v>
      </c>
      <c r="D686" s="34"/>
      <c r="E686" s="234"/>
      <c r="F686" s="34"/>
      <c r="G686" s="215">
        <v>0</v>
      </c>
      <c r="H686" s="215">
        <v>0</v>
      </c>
      <c r="I686" s="215">
        <v>-5.3041471781349317E-3</v>
      </c>
      <c r="J686" s="319"/>
      <c r="K686" s="319"/>
      <c r="L686" s="319"/>
    </row>
    <row r="687" spans="1:12">
      <c r="A687" s="6"/>
      <c r="B687" s="182" t="s">
        <v>120</v>
      </c>
      <c r="C687" s="44" t="s">
        <v>83</v>
      </c>
      <c r="D687" s="34"/>
      <c r="E687" s="234"/>
      <c r="F687" s="34"/>
      <c r="G687" s="215">
        <v>-2.0171820363438699E-3</v>
      </c>
      <c r="H687" s="215">
        <v>-8.7808774110078133E-2</v>
      </c>
      <c r="I687" s="215">
        <v>-0.36568166797733198</v>
      </c>
      <c r="J687" s="319"/>
      <c r="K687" s="319"/>
      <c r="L687" s="319"/>
    </row>
    <row r="688" spans="1:12">
      <c r="A688" s="6"/>
      <c r="B688" s="182" t="s">
        <v>45</v>
      </c>
      <c r="C688" s="44" t="s">
        <v>83</v>
      </c>
      <c r="D688" s="34"/>
      <c r="E688" s="234"/>
      <c r="F688" s="34"/>
      <c r="G688" s="215">
        <v>-1.7807749002836605E-5</v>
      </c>
      <c r="H688" s="215">
        <v>-7.4075849814416502E-3</v>
      </c>
      <c r="I688" s="215">
        <v>-0.10500424039129704</v>
      </c>
      <c r="J688" s="319"/>
      <c r="K688" s="319"/>
      <c r="L688" s="319"/>
    </row>
    <row r="689" spans="1:12">
      <c r="A689" s="6"/>
      <c r="B689" s="182" t="s">
        <v>77</v>
      </c>
      <c r="C689" s="44" t="s">
        <v>83</v>
      </c>
      <c r="D689" s="34"/>
      <c r="E689" s="234"/>
      <c r="F689" s="34"/>
      <c r="G689" s="215">
        <v>0</v>
      </c>
      <c r="H689" s="215">
        <v>0</v>
      </c>
      <c r="I689" s="215">
        <v>-1.1044415745367993E-2</v>
      </c>
      <c r="J689" s="319"/>
      <c r="K689" s="319"/>
      <c r="L689" s="319"/>
    </row>
    <row r="690" spans="1:12">
      <c r="A690" s="6"/>
      <c r="B690" s="182" t="s">
        <v>79</v>
      </c>
      <c r="C690" s="44" t="s">
        <v>83</v>
      </c>
      <c r="D690" s="34"/>
      <c r="E690" s="234"/>
      <c r="F690" s="34"/>
      <c r="G690" s="215">
        <v>-0.375830886154088</v>
      </c>
      <c r="H690" s="215">
        <v>-2.1342814607306573</v>
      </c>
      <c r="I690" s="215">
        <v>-5.7430189522286685</v>
      </c>
      <c r="J690" s="319"/>
      <c r="K690" s="319"/>
      <c r="L690" s="319"/>
    </row>
    <row r="691" spans="1:12">
      <c r="A691" s="6"/>
      <c r="B691" s="182" t="s">
        <v>46</v>
      </c>
      <c r="C691" s="44" t="s">
        <v>83</v>
      </c>
      <c r="D691" s="34"/>
      <c r="E691" s="230"/>
      <c r="F691" s="34"/>
      <c r="G691" s="215">
        <v>-5.1288369006705151E-2</v>
      </c>
      <c r="H691" s="215">
        <v>-0.36749418397760503</v>
      </c>
      <c r="I691" s="215">
        <v>-1.0943374134689383</v>
      </c>
      <c r="J691" s="319"/>
      <c r="K691" s="319"/>
      <c r="L691" s="319"/>
    </row>
    <row r="692" spans="1:12">
      <c r="A692" s="6"/>
      <c r="B692" s="182" t="s">
        <v>47</v>
      </c>
      <c r="C692" s="44" t="s">
        <v>83</v>
      </c>
      <c r="D692" s="34"/>
      <c r="E692" s="234"/>
      <c r="F692" s="34"/>
      <c r="G692" s="215">
        <v>0</v>
      </c>
      <c r="H692" s="215">
        <v>0</v>
      </c>
      <c r="I692" s="215">
        <v>0</v>
      </c>
      <c r="J692" s="319"/>
      <c r="K692" s="319"/>
      <c r="L692" s="319"/>
    </row>
    <row r="693" spans="1:12">
      <c r="A693" s="6"/>
      <c r="B693" s="182" t="s">
        <v>142</v>
      </c>
      <c r="C693" s="44" t="s">
        <v>83</v>
      </c>
      <c r="D693" s="34"/>
      <c r="E693" s="234"/>
      <c r="F693" s="34"/>
      <c r="G693" s="215">
        <v>0</v>
      </c>
      <c r="H693" s="215">
        <v>0</v>
      </c>
      <c r="I693" s="215">
        <v>0</v>
      </c>
      <c r="J693" s="319"/>
      <c r="K693" s="319"/>
      <c r="L693" s="319"/>
    </row>
    <row r="694" spans="1:12">
      <c r="A694" s="6"/>
      <c r="B694" s="182" t="s">
        <v>145</v>
      </c>
      <c r="C694" s="44" t="s">
        <v>83</v>
      </c>
      <c r="D694" s="34"/>
      <c r="E694" s="234"/>
      <c r="F694" s="34"/>
      <c r="G694" s="215">
        <v>-0.25760467209906379</v>
      </c>
      <c r="H694" s="215">
        <v>-0.82428737972201938</v>
      </c>
      <c r="I694" s="215">
        <v>-1.4496908930197858</v>
      </c>
      <c r="J694" s="319"/>
      <c r="K694" s="319"/>
      <c r="L694" s="319"/>
    </row>
    <row r="695" spans="1:12">
      <c r="A695" s="6"/>
      <c r="B695" s="182" t="s">
        <v>144</v>
      </c>
      <c r="C695" s="44" t="s">
        <v>83</v>
      </c>
      <c r="D695" s="34"/>
      <c r="E695" s="234"/>
      <c r="F695" s="34"/>
      <c r="G695" s="215">
        <v>-0.29959981004992864</v>
      </c>
      <c r="H695" s="215">
        <v>-0.92874397853902335</v>
      </c>
      <c r="I695" s="215">
        <v>-1.5930772087155791</v>
      </c>
      <c r="J695" s="319"/>
      <c r="K695" s="319"/>
      <c r="L695" s="319"/>
    </row>
    <row r="696" spans="1:12">
      <c r="A696" s="6"/>
      <c r="B696" s="182" t="s">
        <v>143</v>
      </c>
      <c r="C696" s="44" t="s">
        <v>83</v>
      </c>
      <c r="D696" s="34"/>
      <c r="E696" s="234"/>
      <c r="F696" s="34"/>
      <c r="G696" s="215">
        <v>-3.1532650294601165E-2</v>
      </c>
      <c r="H696" s="215">
        <v>-0.10623893444939375</v>
      </c>
      <c r="I696" s="215">
        <v>-0.19470771335154177</v>
      </c>
      <c r="J696" s="319"/>
      <c r="K696" s="319"/>
      <c r="L696" s="319"/>
    </row>
    <row r="697" spans="1:12" s="16" customFormat="1">
      <c r="A697" s="6"/>
      <c r="B697" s="182" t="s">
        <v>226</v>
      </c>
      <c r="C697" s="44" t="s">
        <v>83</v>
      </c>
      <c r="D697" s="215"/>
      <c r="E697" s="234"/>
      <c r="F697" s="215"/>
      <c r="G697" s="215">
        <v>0</v>
      </c>
      <c r="H697" s="215">
        <v>0</v>
      </c>
      <c r="I697" s="215">
        <v>-2.2081050078372206E-2</v>
      </c>
      <c r="J697" s="319"/>
      <c r="K697" s="319"/>
      <c r="L697" s="319"/>
    </row>
    <row r="698" spans="1:12" s="16" customFormat="1">
      <c r="A698" s="6"/>
      <c r="B698" s="182" t="s">
        <v>227</v>
      </c>
      <c r="C698" s="44" t="s">
        <v>83</v>
      </c>
      <c r="D698" s="215"/>
      <c r="E698" s="234"/>
      <c r="F698" s="215"/>
      <c r="G698" s="215">
        <v>0</v>
      </c>
      <c r="H698" s="215">
        <v>0</v>
      </c>
      <c r="I698" s="215">
        <v>0</v>
      </c>
      <c r="J698" s="319"/>
      <c r="K698" s="319"/>
      <c r="L698" s="319"/>
    </row>
    <row r="699" spans="1:12" s="16" customFormat="1">
      <c r="A699" s="6"/>
      <c r="B699" s="182" t="s">
        <v>228</v>
      </c>
      <c r="C699" s="44" t="s">
        <v>83</v>
      </c>
      <c r="D699" s="215"/>
      <c r="E699" s="234"/>
      <c r="F699" s="215"/>
      <c r="G699" s="215">
        <v>0</v>
      </c>
      <c r="H699" s="215">
        <v>0</v>
      </c>
      <c r="I699" s="215">
        <v>-2.4925248419491668E-2</v>
      </c>
      <c r="J699" s="319"/>
      <c r="K699" s="319"/>
      <c r="L699" s="319"/>
    </row>
    <row r="700" spans="1:12" s="16" customFormat="1">
      <c r="A700" s="6"/>
      <c r="B700" s="182" t="s">
        <v>239</v>
      </c>
      <c r="C700" s="44" t="s">
        <v>83</v>
      </c>
      <c r="D700" s="215"/>
      <c r="E700" s="234"/>
      <c r="F700" s="215"/>
      <c r="G700" s="215">
        <v>0</v>
      </c>
      <c r="H700" s="215">
        <v>0</v>
      </c>
      <c r="I700" s="215">
        <v>0</v>
      </c>
      <c r="J700" s="319"/>
      <c r="K700" s="319"/>
      <c r="L700" s="319"/>
    </row>
    <row r="701" spans="1:12">
      <c r="A701" s="6"/>
      <c r="B701" s="182"/>
      <c r="C701" s="44"/>
      <c r="D701" s="34"/>
      <c r="E701" s="234"/>
      <c r="F701" s="34"/>
      <c r="G701" s="215"/>
      <c r="H701" s="215"/>
      <c r="I701" s="215"/>
      <c r="J701" s="319"/>
      <c r="K701" s="319"/>
      <c r="L701" s="319"/>
    </row>
    <row r="702" spans="1:12">
      <c r="A702" s="6"/>
      <c r="B702" s="466" t="s">
        <v>395</v>
      </c>
      <c r="C702" s="55" t="s">
        <v>83</v>
      </c>
      <c r="D702" s="90"/>
      <c r="E702" s="242"/>
      <c r="F702" s="243"/>
      <c r="G702" s="243">
        <v>-2.428690460037882</v>
      </c>
      <c r="H702" s="243">
        <v>-10.495188264094686</v>
      </c>
      <c r="I702" s="243">
        <v>-25.639998341991028</v>
      </c>
      <c r="J702" s="319"/>
      <c r="K702" s="319"/>
      <c r="L702" s="319"/>
    </row>
    <row r="703" spans="1:12">
      <c r="A703" s="6"/>
      <c r="B703" s="177"/>
      <c r="C703" s="44"/>
      <c r="D703" s="34"/>
      <c r="E703" s="34"/>
      <c r="F703" s="34"/>
      <c r="G703" s="215"/>
      <c r="H703" s="215"/>
      <c r="I703" s="215"/>
      <c r="J703" s="319"/>
      <c r="K703" s="319"/>
      <c r="L703" s="319"/>
    </row>
    <row r="704" spans="1:12">
      <c r="A704" s="6"/>
      <c r="B704" s="321" t="s">
        <v>396</v>
      </c>
      <c r="C704" s="44"/>
      <c r="D704" s="34"/>
      <c r="E704" s="234"/>
      <c r="F704" s="34"/>
      <c r="G704" s="215"/>
      <c r="H704" s="215"/>
      <c r="I704" s="215"/>
      <c r="J704" s="319"/>
      <c r="K704" s="319"/>
      <c r="L704" s="319"/>
    </row>
    <row r="705" spans="1:12">
      <c r="A705" s="6"/>
      <c r="B705" s="182" t="s">
        <v>41</v>
      </c>
      <c r="C705" s="44" t="s">
        <v>83</v>
      </c>
      <c r="D705" s="34"/>
      <c r="E705" s="234"/>
      <c r="F705" s="34"/>
      <c r="G705" s="215">
        <v>2.4286904600378989</v>
      </c>
      <c r="H705" s="215">
        <v>10.495188264094736</v>
      </c>
      <c r="I705" s="215">
        <v>25.639998341991145</v>
      </c>
      <c r="J705" s="319"/>
      <c r="K705" s="319"/>
      <c r="L705" s="319"/>
    </row>
    <row r="706" spans="1:12">
      <c r="A706" s="6"/>
      <c r="B706" s="182" t="s">
        <v>42</v>
      </c>
      <c r="C706" s="44" t="s">
        <v>83</v>
      </c>
      <c r="D706" s="34"/>
      <c r="E706" s="234"/>
      <c r="F706" s="34"/>
      <c r="G706" s="215">
        <v>2.4286904600378989</v>
      </c>
      <c r="H706" s="215">
        <v>10.495188264094736</v>
      </c>
      <c r="I706" s="215">
        <v>25.639998341991145</v>
      </c>
      <c r="J706" s="319"/>
      <c r="K706" s="319"/>
      <c r="L706" s="319"/>
    </row>
    <row r="707" spans="1:12">
      <c r="A707" s="6"/>
      <c r="B707" s="182" t="s">
        <v>43</v>
      </c>
      <c r="C707" s="44" t="s">
        <v>83</v>
      </c>
      <c r="D707" s="34"/>
      <c r="E707" s="234"/>
      <c r="F707" s="34"/>
      <c r="G707" s="215">
        <v>1.4171916323122784</v>
      </c>
      <c r="H707" s="215">
        <v>6.4814108952686453</v>
      </c>
      <c r="I707" s="215">
        <v>16.988855054328067</v>
      </c>
      <c r="J707" s="319"/>
      <c r="K707" s="319"/>
      <c r="L707" s="319"/>
    </row>
    <row r="708" spans="1:12">
      <c r="A708" s="6"/>
      <c r="B708" s="182" t="s">
        <v>44</v>
      </c>
      <c r="C708" s="44" t="s">
        <v>83</v>
      </c>
      <c r="D708" s="34"/>
      <c r="E708" s="234"/>
      <c r="F708" s="34"/>
      <c r="G708" s="215">
        <v>1.4161470133932177</v>
      </c>
      <c r="H708" s="215">
        <v>6.4782206333651393</v>
      </c>
      <c r="I708" s="215">
        <v>16.964435630264653</v>
      </c>
      <c r="J708" s="319"/>
      <c r="K708" s="319"/>
      <c r="L708" s="319"/>
    </row>
    <row r="709" spans="1:12">
      <c r="A709" s="6"/>
      <c r="B709" s="182" t="s">
        <v>119</v>
      </c>
      <c r="C709" s="44" t="s">
        <v>83</v>
      </c>
      <c r="D709" s="34"/>
      <c r="E709" s="234"/>
      <c r="F709" s="34"/>
      <c r="G709" s="215">
        <v>1.0178913773897504</v>
      </c>
      <c r="H709" s="215">
        <v>4.4562622965102676</v>
      </c>
      <c r="I709" s="215">
        <v>10.608872950574627</v>
      </c>
      <c r="J709" s="319"/>
      <c r="K709" s="319"/>
      <c r="L709" s="319"/>
    </row>
    <row r="710" spans="1:12">
      <c r="A710" s="6"/>
      <c r="B710" s="182" t="s">
        <v>78</v>
      </c>
      <c r="C710" s="44" t="s">
        <v>83</v>
      </c>
      <c r="D710" s="34"/>
      <c r="E710" s="234"/>
      <c r="F710" s="34"/>
      <c r="G710" s="215">
        <v>1.0178913773897504</v>
      </c>
      <c r="H710" s="215">
        <v>4.4562622965102676</v>
      </c>
      <c r="I710" s="215">
        <v>10.608872950574627</v>
      </c>
      <c r="J710" s="319"/>
      <c r="K710" s="319"/>
      <c r="L710" s="319"/>
    </row>
    <row r="711" spans="1:12">
      <c r="A711" s="6"/>
      <c r="B711" s="182" t="s">
        <v>120</v>
      </c>
      <c r="C711" s="44" t="s">
        <v>83</v>
      </c>
      <c r="D711" s="34"/>
      <c r="E711" s="234"/>
      <c r="F711" s="34"/>
      <c r="G711" s="215">
        <v>1.0178913773897504</v>
      </c>
      <c r="H711" s="215">
        <v>4.4562622965102676</v>
      </c>
      <c r="I711" s="215">
        <v>10.603568803396492</v>
      </c>
      <c r="J711" s="319"/>
      <c r="K711" s="319"/>
      <c r="L711" s="319"/>
    </row>
    <row r="712" spans="1:12">
      <c r="A712" s="6"/>
      <c r="B712" s="182" t="s">
        <v>45</v>
      </c>
      <c r="C712" s="44" t="s">
        <v>83</v>
      </c>
      <c r="D712" s="34"/>
      <c r="E712" s="234"/>
      <c r="F712" s="34"/>
      <c r="G712" s="215">
        <v>1.0158741953534065</v>
      </c>
      <c r="H712" s="215">
        <v>4.3684535224001895</v>
      </c>
      <c r="I712" s="215">
        <v>10.237887135419159</v>
      </c>
      <c r="J712" s="319"/>
      <c r="K712" s="319"/>
      <c r="L712" s="319"/>
    </row>
    <row r="713" spans="1:12">
      <c r="A713" s="6"/>
      <c r="B713" s="182" t="s">
        <v>77</v>
      </c>
      <c r="C713" s="44" t="s">
        <v>83</v>
      </c>
      <c r="D713" s="34"/>
      <c r="E713" s="234"/>
      <c r="F713" s="34"/>
      <c r="G713" s="215">
        <v>1.0158563876044038</v>
      </c>
      <c r="H713" s="215">
        <v>4.3610459374187478</v>
      </c>
      <c r="I713" s="215">
        <v>10.132882895027862</v>
      </c>
      <c r="J713" s="319"/>
      <c r="K713" s="319"/>
      <c r="L713" s="319"/>
    </row>
    <row r="714" spans="1:12">
      <c r="A714" s="6"/>
      <c r="B714" s="182" t="s">
        <v>79</v>
      </c>
      <c r="C714" s="44" t="s">
        <v>83</v>
      </c>
      <c r="D714" s="34"/>
      <c r="E714" s="234"/>
      <c r="F714" s="34"/>
      <c r="G714" s="215">
        <v>1.0158563876044038</v>
      </c>
      <c r="H714" s="215">
        <v>4.3610459374187478</v>
      </c>
      <c r="I714" s="215">
        <v>10.121838479282493</v>
      </c>
      <c r="J714" s="319"/>
      <c r="K714" s="319"/>
      <c r="L714" s="319"/>
    </row>
    <row r="715" spans="1:12">
      <c r="A715" s="6"/>
      <c r="B715" s="182" t="s">
        <v>46</v>
      </c>
      <c r="C715" s="44" t="s">
        <v>83</v>
      </c>
      <c r="D715" s="34"/>
      <c r="E715" s="234"/>
      <c r="F715" s="34"/>
      <c r="G715" s="215">
        <v>0.64002550145031578</v>
      </c>
      <c r="H715" s="215">
        <v>2.226764476688091</v>
      </c>
      <c r="I715" s="215">
        <v>4.3788195270538246</v>
      </c>
      <c r="J715" s="319"/>
      <c r="K715" s="319"/>
      <c r="L715" s="319"/>
    </row>
    <row r="716" spans="1:12">
      <c r="A716" s="6"/>
      <c r="B716" s="182" t="s">
        <v>47</v>
      </c>
      <c r="C716" s="44" t="s">
        <v>83</v>
      </c>
      <c r="D716" s="34"/>
      <c r="E716" s="234"/>
      <c r="F716" s="34"/>
      <c r="G716" s="215">
        <v>0.58873713244361059</v>
      </c>
      <c r="H716" s="215">
        <v>1.8592702927104856</v>
      </c>
      <c r="I716" s="215">
        <v>3.2844821135848861</v>
      </c>
      <c r="J716" s="319"/>
      <c r="K716" s="319"/>
      <c r="L716" s="319"/>
    </row>
    <row r="717" spans="1:12">
      <c r="A717" s="6"/>
      <c r="B717" s="182" t="s">
        <v>142</v>
      </c>
      <c r="C717" s="44" t="s">
        <v>83</v>
      </c>
      <c r="D717" s="34"/>
      <c r="E717" s="234"/>
      <c r="F717" s="34"/>
      <c r="G717" s="215">
        <v>0.58873713244361059</v>
      </c>
      <c r="H717" s="215">
        <v>1.8592702927104856</v>
      </c>
      <c r="I717" s="215">
        <v>3.2844821135848861</v>
      </c>
      <c r="J717" s="319"/>
      <c r="K717" s="319"/>
      <c r="L717" s="319"/>
    </row>
    <row r="718" spans="1:12">
      <c r="A718" s="6"/>
      <c r="B718" s="182" t="s">
        <v>145</v>
      </c>
      <c r="C718" s="44" t="s">
        <v>83</v>
      </c>
      <c r="D718" s="34"/>
      <c r="E718" s="234"/>
      <c r="F718" s="34"/>
      <c r="G718" s="215">
        <v>0.58873713244361059</v>
      </c>
      <c r="H718" s="215">
        <v>1.8592702927104856</v>
      </c>
      <c r="I718" s="215">
        <v>3.2844821135848861</v>
      </c>
      <c r="J718" s="319"/>
      <c r="K718" s="319"/>
      <c r="L718" s="319"/>
    </row>
    <row r="719" spans="1:12">
      <c r="A719" s="6"/>
      <c r="B719" s="182" t="s">
        <v>144</v>
      </c>
      <c r="C719" s="44" t="s">
        <v>83</v>
      </c>
      <c r="D719" s="34"/>
      <c r="E719" s="234"/>
      <c r="F719" s="34"/>
      <c r="G719" s="215">
        <v>0.33113246034454669</v>
      </c>
      <c r="H719" s="215">
        <v>1.0349829129884665</v>
      </c>
      <c r="I719" s="215">
        <v>1.8347912205651014</v>
      </c>
      <c r="J719" s="319"/>
      <c r="K719" s="319"/>
      <c r="L719" s="319"/>
    </row>
    <row r="720" spans="1:12">
      <c r="A720" s="6"/>
      <c r="B720" s="182" t="s">
        <v>143</v>
      </c>
      <c r="C720" s="44" t="s">
        <v>83</v>
      </c>
      <c r="D720" s="34"/>
      <c r="E720" s="234"/>
      <c r="F720" s="34"/>
      <c r="G720" s="215">
        <v>3.1532650294618048E-2</v>
      </c>
      <c r="H720" s="215">
        <v>0.10623893444944343</v>
      </c>
      <c r="I720" s="215">
        <v>0.24171401184952401</v>
      </c>
      <c r="J720" s="319"/>
      <c r="K720" s="319"/>
      <c r="L720" s="319"/>
    </row>
    <row r="721" spans="1:12" s="16" customFormat="1">
      <c r="A721" s="6"/>
      <c r="B721" s="182" t="s">
        <v>226</v>
      </c>
      <c r="C721" s="44" t="s">
        <v>83</v>
      </c>
      <c r="D721" s="215"/>
      <c r="E721" s="234"/>
      <c r="F721" s="215"/>
      <c r="G721" s="215">
        <v>1.6875389974302379E-14</v>
      </c>
      <c r="H721" s="215">
        <v>4.9737991503207013E-14</v>
      </c>
      <c r="I721" s="215">
        <v>4.7006298497983323E-2</v>
      </c>
      <c r="J721" s="319"/>
      <c r="K721" s="319"/>
      <c r="L721" s="319"/>
    </row>
    <row r="722" spans="1:12" s="16" customFormat="1">
      <c r="A722" s="6"/>
      <c r="B722" s="182" t="s">
        <v>227</v>
      </c>
      <c r="C722" s="44" t="s">
        <v>83</v>
      </c>
      <c r="D722" s="215"/>
      <c r="E722" s="234"/>
      <c r="F722" s="215"/>
      <c r="G722" s="215">
        <v>1.6875389974302379E-14</v>
      </c>
      <c r="H722" s="215">
        <v>4.9737991503207013E-14</v>
      </c>
      <c r="I722" s="215">
        <v>2.4925248419609858E-2</v>
      </c>
      <c r="J722" s="319"/>
      <c r="K722" s="319"/>
      <c r="L722" s="319"/>
    </row>
    <row r="723" spans="1:12" s="16" customFormat="1">
      <c r="A723" s="6"/>
      <c r="B723" s="182" t="s">
        <v>228</v>
      </c>
      <c r="C723" s="44" t="s">
        <v>83</v>
      </c>
      <c r="D723" s="215"/>
      <c r="E723" s="234"/>
      <c r="F723" s="215"/>
      <c r="G723" s="215">
        <v>1.6875389974302379E-14</v>
      </c>
      <c r="H723" s="215">
        <v>4.9737991503207013E-14</v>
      </c>
      <c r="I723" s="215">
        <v>2.4925248419609858E-2</v>
      </c>
      <c r="J723" s="319"/>
      <c r="K723" s="319"/>
      <c r="L723" s="319"/>
    </row>
    <row r="724" spans="1:12" s="16" customFormat="1">
      <c r="A724" s="6"/>
      <c r="B724" s="182" t="s">
        <v>239</v>
      </c>
      <c r="C724" s="44" t="s">
        <v>83</v>
      </c>
      <c r="D724" s="215"/>
      <c r="E724" s="234"/>
      <c r="F724" s="215"/>
      <c r="G724" s="215">
        <v>1.6875389974302379E-14</v>
      </c>
      <c r="H724" s="215">
        <v>4.9737991503207013E-14</v>
      </c>
      <c r="I724" s="215">
        <v>1.1723955140041653E-13</v>
      </c>
      <c r="J724" s="319"/>
      <c r="K724" s="319"/>
      <c r="L724" s="319"/>
    </row>
    <row r="725" spans="1:12">
      <c r="A725" s="6"/>
      <c r="B725" s="182"/>
      <c r="C725" s="44"/>
      <c r="D725" s="34"/>
      <c r="E725" s="234"/>
      <c r="F725" s="34"/>
      <c r="G725" s="215"/>
      <c r="H725" s="215"/>
      <c r="I725" s="215"/>
      <c r="J725" s="319"/>
      <c r="K725" s="319"/>
      <c r="L725" s="319"/>
    </row>
    <row r="726" spans="1:12">
      <c r="A726" s="6"/>
      <c r="B726" s="321" t="s">
        <v>170</v>
      </c>
      <c r="C726" s="44"/>
      <c r="D726" s="223"/>
      <c r="E726" s="244" t="s">
        <v>36</v>
      </c>
      <c r="F726" s="34"/>
      <c r="G726" s="215"/>
      <c r="H726" s="215"/>
      <c r="I726" s="215"/>
      <c r="J726" s="319"/>
      <c r="K726" s="319"/>
      <c r="L726" s="319"/>
    </row>
    <row r="727" spans="1:12">
      <c r="A727" s="6"/>
      <c r="B727" s="182" t="s">
        <v>41</v>
      </c>
      <c r="C727" s="196" t="s">
        <v>1</v>
      </c>
      <c r="D727" s="247"/>
      <c r="E727" s="248"/>
      <c r="F727" s="247"/>
      <c r="G727" s="469">
        <v>0</v>
      </c>
      <c r="H727" s="469">
        <v>0</v>
      </c>
      <c r="I727" s="469">
        <v>0</v>
      </c>
      <c r="J727" s="319"/>
      <c r="K727" s="319"/>
      <c r="L727" s="319"/>
    </row>
    <row r="728" spans="1:12">
      <c r="A728" s="6"/>
      <c r="B728" s="182" t="s">
        <v>42</v>
      </c>
      <c r="C728" s="196" t="s">
        <v>1</v>
      </c>
      <c r="D728" s="247"/>
      <c r="E728" s="248"/>
      <c r="F728" s="247"/>
      <c r="G728" s="469">
        <v>0</v>
      </c>
      <c r="H728" s="469">
        <v>8.2263383050461325E-2</v>
      </c>
      <c r="I728" s="469">
        <v>6.8393088232386282E-2</v>
      </c>
      <c r="J728" s="319"/>
      <c r="K728" s="319"/>
      <c r="L728" s="319"/>
    </row>
    <row r="729" spans="1:12">
      <c r="A729" s="6"/>
      <c r="B729" s="182" t="s">
        <v>43</v>
      </c>
      <c r="C729" s="196" t="s">
        <v>1</v>
      </c>
      <c r="D729" s="247"/>
      <c r="E729" s="248"/>
      <c r="F729" s="247"/>
      <c r="G729" s="469">
        <v>0</v>
      </c>
      <c r="H729" s="469">
        <v>1.4159496766081227E-3</v>
      </c>
      <c r="I729" s="469">
        <v>7.397912433616615E-4</v>
      </c>
      <c r="J729" s="319"/>
      <c r="K729" s="319"/>
      <c r="L729" s="319"/>
    </row>
    <row r="730" spans="1:12">
      <c r="A730" s="6"/>
      <c r="B730" s="182" t="s">
        <v>44</v>
      </c>
      <c r="C730" s="196" t="s">
        <v>1</v>
      </c>
      <c r="D730" s="247"/>
      <c r="E730" s="248"/>
      <c r="F730" s="247"/>
      <c r="G730" s="469">
        <v>0</v>
      </c>
      <c r="H730" s="469">
        <v>3.2389415626139818E-2</v>
      </c>
      <c r="I730" s="469">
        <v>4.5159095644898492E-2</v>
      </c>
      <c r="J730" s="319"/>
      <c r="K730" s="319"/>
      <c r="L730" s="319"/>
    </row>
    <row r="731" spans="1:12">
      <c r="A731" s="6"/>
      <c r="B731" s="182" t="s">
        <v>119</v>
      </c>
      <c r="C731" s="196" t="s">
        <v>1</v>
      </c>
      <c r="D731" s="247"/>
      <c r="E731" s="248"/>
      <c r="F731" s="247"/>
      <c r="G731" s="469">
        <v>0</v>
      </c>
      <c r="H731" s="469">
        <v>0</v>
      </c>
      <c r="I731" s="469">
        <v>0</v>
      </c>
      <c r="J731" s="319"/>
      <c r="K731" s="319"/>
      <c r="L731" s="319"/>
    </row>
    <row r="732" spans="1:12">
      <c r="A732" s="6"/>
      <c r="B732" s="182" t="s">
        <v>78</v>
      </c>
      <c r="C732" s="196" t="s">
        <v>1</v>
      </c>
      <c r="D732" s="247"/>
      <c r="E732" s="248"/>
      <c r="F732" s="247"/>
      <c r="G732" s="469">
        <v>0</v>
      </c>
      <c r="H732" s="469">
        <v>0</v>
      </c>
      <c r="I732" s="469">
        <v>0</v>
      </c>
      <c r="J732" s="319"/>
      <c r="K732" s="319"/>
      <c r="L732" s="319"/>
    </row>
    <row r="733" spans="1:12">
      <c r="A733" s="6"/>
      <c r="B733" s="182" t="s">
        <v>120</v>
      </c>
      <c r="C733" s="196" t="s">
        <v>1</v>
      </c>
      <c r="D733" s="247"/>
      <c r="E733" s="248"/>
      <c r="F733" s="247"/>
      <c r="G733" s="469">
        <v>0</v>
      </c>
      <c r="H733" s="469">
        <v>1.0936919482901492E-3</v>
      </c>
      <c r="I733" s="469">
        <v>2.3026575247855535E-2</v>
      </c>
      <c r="J733" s="319"/>
      <c r="K733" s="319"/>
      <c r="L733" s="319"/>
    </row>
    <row r="734" spans="1:12">
      <c r="A734" s="6"/>
      <c r="B734" s="182" t="s">
        <v>45</v>
      </c>
      <c r="C734" s="196" t="s">
        <v>1</v>
      </c>
      <c r="D734" s="247"/>
      <c r="E734" s="248"/>
      <c r="F734" s="247"/>
      <c r="G734" s="469">
        <v>0</v>
      </c>
      <c r="H734" s="469">
        <v>1.4482722444481116E-5</v>
      </c>
      <c r="I734" s="469">
        <v>3.0430009979864497E-3</v>
      </c>
      <c r="J734" s="319"/>
      <c r="K734" s="319"/>
      <c r="L734" s="319"/>
    </row>
    <row r="735" spans="1:12">
      <c r="A735" s="6"/>
      <c r="B735" s="182" t="s">
        <v>77</v>
      </c>
      <c r="C735" s="196" t="s">
        <v>1</v>
      </c>
      <c r="D735" s="247"/>
      <c r="E735" s="248"/>
      <c r="F735" s="247"/>
      <c r="G735" s="469">
        <v>0</v>
      </c>
      <c r="H735" s="469">
        <v>0</v>
      </c>
      <c r="I735" s="469">
        <v>0</v>
      </c>
      <c r="J735" s="319"/>
      <c r="K735" s="319"/>
      <c r="L735" s="319"/>
    </row>
    <row r="736" spans="1:12">
      <c r="A736" s="6"/>
      <c r="B736" s="182" t="s">
        <v>79</v>
      </c>
      <c r="C736" s="196" t="s">
        <v>1</v>
      </c>
      <c r="D736" s="247"/>
      <c r="E736" s="248"/>
      <c r="F736" s="247"/>
      <c r="G736" s="469">
        <v>0</v>
      </c>
      <c r="H736" s="469">
        <v>0.25471375828981396</v>
      </c>
      <c r="I736" s="469">
        <v>0.47014865896343261</v>
      </c>
      <c r="J736" s="319"/>
      <c r="K736" s="319"/>
      <c r="L736" s="319"/>
    </row>
    <row r="737" spans="1:12">
      <c r="A737" s="6"/>
      <c r="B737" s="182" t="s">
        <v>46</v>
      </c>
      <c r="C737" s="196" t="s">
        <v>1</v>
      </c>
      <c r="D737" s="247"/>
      <c r="E737" s="248"/>
      <c r="F737" s="247"/>
      <c r="G737" s="469">
        <v>0</v>
      </c>
      <c r="H737" s="469">
        <v>1.390396979868929E-2</v>
      </c>
      <c r="I737" s="469">
        <v>3.5738894678676435E-2</v>
      </c>
      <c r="J737" s="319"/>
      <c r="K737" s="319"/>
      <c r="L737" s="319"/>
    </row>
    <row r="738" spans="1:12">
      <c r="A738" s="6"/>
      <c r="B738" s="182" t="s">
        <v>47</v>
      </c>
      <c r="C738" s="196" t="s">
        <v>1</v>
      </c>
      <c r="D738" s="247"/>
      <c r="E738" s="248"/>
      <c r="F738" s="247"/>
      <c r="G738" s="469">
        <v>0</v>
      </c>
      <c r="H738" s="469">
        <v>0</v>
      </c>
      <c r="I738" s="469">
        <v>0</v>
      </c>
      <c r="J738" s="319"/>
      <c r="K738" s="319"/>
      <c r="L738" s="319"/>
    </row>
    <row r="739" spans="1:12">
      <c r="A739" s="6"/>
      <c r="B739" s="182" t="s">
        <v>142</v>
      </c>
      <c r="C739" s="196" t="s">
        <v>1</v>
      </c>
      <c r="D739" s="247"/>
      <c r="E739" s="248"/>
      <c r="F739" s="247"/>
      <c r="G739" s="469">
        <v>0</v>
      </c>
      <c r="H739" s="469">
        <v>0</v>
      </c>
      <c r="I739" s="469">
        <v>0</v>
      </c>
      <c r="J739" s="319"/>
      <c r="K739" s="319"/>
      <c r="L739" s="319"/>
    </row>
    <row r="740" spans="1:12">
      <c r="A740" s="6"/>
      <c r="B740" s="182" t="s">
        <v>145</v>
      </c>
      <c r="C740" s="196" t="s">
        <v>1</v>
      </c>
      <c r="D740" s="247"/>
      <c r="E740" s="248"/>
      <c r="F740" s="247"/>
      <c r="G740" s="469">
        <v>0</v>
      </c>
      <c r="H740" s="469">
        <v>0.3491754222481111</v>
      </c>
      <c r="I740" s="469">
        <v>0.20776164629533217</v>
      </c>
      <c r="J740" s="319"/>
      <c r="K740" s="319"/>
      <c r="L740" s="319"/>
    </row>
    <row r="741" spans="1:12">
      <c r="A741" s="6"/>
      <c r="B741" s="182" t="s">
        <v>144</v>
      </c>
      <c r="C741" s="196" t="s">
        <v>1</v>
      </c>
      <c r="D741" s="247"/>
      <c r="E741" s="248"/>
      <c r="F741" s="247"/>
      <c r="G741" s="469">
        <v>0</v>
      </c>
      <c r="H741" s="469">
        <v>0.24365914482965906</v>
      </c>
      <c r="I741" s="469">
        <v>0.13159762484347104</v>
      </c>
      <c r="J741" s="319"/>
      <c r="K741" s="319"/>
      <c r="L741" s="319"/>
    </row>
    <row r="742" spans="1:12">
      <c r="A742" s="6"/>
      <c r="B742" s="182" t="s">
        <v>143</v>
      </c>
      <c r="C742" s="196" t="s">
        <v>1</v>
      </c>
      <c r="D742" s="247"/>
      <c r="E742" s="248"/>
      <c r="F742" s="247"/>
      <c r="G742" s="469">
        <v>0</v>
      </c>
      <c r="H742" s="469">
        <v>2.1370781809782639E-2</v>
      </c>
      <c r="I742" s="469">
        <v>1.4391623852599369E-2</v>
      </c>
      <c r="J742" s="319"/>
      <c r="K742" s="319"/>
      <c r="L742" s="319"/>
    </row>
    <row r="743" spans="1:12" s="16" customFormat="1">
      <c r="A743" s="6"/>
      <c r="B743" s="182" t="s">
        <v>226</v>
      </c>
      <c r="C743" s="196" t="s">
        <v>1</v>
      </c>
      <c r="D743" s="247"/>
      <c r="E743" s="248"/>
      <c r="F743" s="247"/>
      <c r="G743" s="469">
        <v>0</v>
      </c>
      <c r="H743" s="469">
        <v>0</v>
      </c>
      <c r="I743" s="469">
        <v>0</v>
      </c>
      <c r="J743" s="319"/>
      <c r="K743" s="319"/>
      <c r="L743" s="319"/>
    </row>
    <row r="744" spans="1:12" s="16" customFormat="1">
      <c r="A744" s="6"/>
      <c r="B744" s="182" t="s">
        <v>227</v>
      </c>
      <c r="C744" s="196" t="s">
        <v>1</v>
      </c>
      <c r="D744" s="247"/>
      <c r="E744" s="248"/>
      <c r="F744" s="247"/>
      <c r="G744" s="469">
        <v>0</v>
      </c>
      <c r="H744" s="469">
        <v>0</v>
      </c>
      <c r="I744" s="469">
        <v>0</v>
      </c>
      <c r="J744" s="319"/>
      <c r="K744" s="319"/>
      <c r="L744" s="319"/>
    </row>
    <row r="745" spans="1:12" s="16" customFormat="1">
      <c r="A745" s="6"/>
      <c r="B745" s="182" t="s">
        <v>228</v>
      </c>
      <c r="C745" s="196" t="s">
        <v>1</v>
      </c>
      <c r="D745" s="247"/>
      <c r="E745" s="248"/>
      <c r="F745" s="247"/>
      <c r="G745" s="469">
        <v>0</v>
      </c>
      <c r="H745" s="469">
        <v>0</v>
      </c>
      <c r="I745" s="469">
        <v>0</v>
      </c>
      <c r="J745" s="319"/>
      <c r="K745" s="319"/>
      <c r="L745" s="319"/>
    </row>
    <row r="746" spans="1:12" s="16" customFormat="1">
      <c r="A746" s="6"/>
      <c r="B746" s="182" t="s">
        <v>239</v>
      </c>
      <c r="C746" s="196" t="s">
        <v>1</v>
      </c>
      <c r="D746" s="247"/>
      <c r="E746" s="248"/>
      <c r="F746" s="247"/>
      <c r="G746" s="469">
        <v>0</v>
      </c>
      <c r="H746" s="469">
        <v>0</v>
      </c>
      <c r="I746" s="469">
        <v>0</v>
      </c>
      <c r="J746" s="319"/>
      <c r="K746" s="319"/>
      <c r="L746" s="319"/>
    </row>
    <row r="747" spans="1:12">
      <c r="A747" s="6"/>
      <c r="B747" s="182"/>
      <c r="C747" s="44"/>
      <c r="D747" s="247"/>
      <c r="E747" s="248"/>
      <c r="F747" s="247"/>
      <c r="G747" s="247"/>
      <c r="H747" s="247"/>
      <c r="I747" s="247"/>
      <c r="J747" s="319"/>
      <c r="K747" s="319"/>
      <c r="L747" s="319"/>
    </row>
    <row r="748" spans="1:12" s="2" customFormat="1">
      <c r="A748" s="9"/>
      <c r="B748" s="466" t="s">
        <v>397</v>
      </c>
      <c r="C748" s="118" t="s">
        <v>1</v>
      </c>
      <c r="D748" s="249"/>
      <c r="E748" s="250"/>
      <c r="F748" s="251"/>
      <c r="G748" s="251">
        <v>0</v>
      </c>
      <c r="H748" s="251">
        <v>0.99999999999999989</v>
      </c>
      <c r="I748" s="251">
        <v>1</v>
      </c>
      <c r="J748" s="89"/>
      <c r="K748" s="89"/>
      <c r="L748" s="89"/>
    </row>
    <row r="749" spans="1:12">
      <c r="A749" s="6"/>
      <c r="B749" s="182"/>
      <c r="C749" s="44"/>
      <c r="D749" s="34"/>
      <c r="E749" s="234"/>
      <c r="F749" s="34"/>
      <c r="G749" s="215"/>
      <c r="H749" s="215"/>
      <c r="I749" s="215"/>
      <c r="J749" s="319"/>
      <c r="K749" s="319"/>
      <c r="L749" s="319"/>
    </row>
    <row r="750" spans="1:12">
      <c r="A750" s="6"/>
      <c r="B750" s="321" t="s">
        <v>37</v>
      </c>
      <c r="C750" s="44"/>
      <c r="D750" s="34"/>
      <c r="E750" s="244" t="s">
        <v>38</v>
      </c>
      <c r="F750" s="34"/>
      <c r="G750" s="215"/>
      <c r="H750" s="215"/>
      <c r="I750" s="215"/>
      <c r="J750" s="319"/>
      <c r="K750" s="319"/>
      <c r="L750" s="319"/>
    </row>
    <row r="751" spans="1:12">
      <c r="A751" s="6"/>
      <c r="B751" s="182" t="s">
        <v>41</v>
      </c>
      <c r="C751" s="196" t="s">
        <v>1</v>
      </c>
      <c r="D751" s="247"/>
      <c r="E751" s="248"/>
      <c r="F751" s="247"/>
      <c r="G751" s="469">
        <v>0</v>
      </c>
      <c r="H751" s="469">
        <v>0</v>
      </c>
      <c r="I751" s="469">
        <v>0</v>
      </c>
      <c r="J751" s="319"/>
      <c r="K751" s="319"/>
      <c r="L751" s="319"/>
    </row>
    <row r="752" spans="1:12">
      <c r="A752" s="6"/>
      <c r="B752" s="182" t="s">
        <v>42</v>
      </c>
      <c r="C752" s="196" t="s">
        <v>1</v>
      </c>
      <c r="D752" s="247"/>
      <c r="E752" s="248"/>
      <c r="F752" s="247"/>
      <c r="G752" s="469">
        <v>7.0773721791559399E-2</v>
      </c>
      <c r="H752" s="469">
        <v>4.3612506149472728E-2</v>
      </c>
      <c r="I752" s="469">
        <v>2.0871717521941922E-2</v>
      </c>
      <c r="J752" s="319"/>
      <c r="K752" s="319"/>
      <c r="L752" s="319"/>
    </row>
    <row r="753" spans="1:12">
      <c r="A753" s="6"/>
      <c r="B753" s="182" t="s">
        <v>43</v>
      </c>
      <c r="C753" s="196" t="s">
        <v>1</v>
      </c>
      <c r="D753" s="247"/>
      <c r="E753" s="248"/>
      <c r="F753" s="247"/>
      <c r="G753" s="469">
        <v>1.560266510434106E-3</v>
      </c>
      <c r="H753" s="469">
        <v>8.0948406137316715E-4</v>
      </c>
      <c r="I753" s="469">
        <v>1.01566475265303E-2</v>
      </c>
      <c r="J753" s="319"/>
      <c r="K753" s="319"/>
      <c r="L753" s="319"/>
    </row>
    <row r="754" spans="1:12">
      <c r="A754" s="6"/>
      <c r="B754" s="182" t="s">
        <v>44</v>
      </c>
      <c r="C754" s="196" t="s">
        <v>1</v>
      </c>
      <c r="D754" s="247"/>
      <c r="E754" s="248"/>
      <c r="F754" s="247"/>
      <c r="G754" s="469">
        <v>3.0034834457476785E-2</v>
      </c>
      <c r="H754" s="469">
        <v>3.5077504257772438E-2</v>
      </c>
      <c r="I754" s="469">
        <v>5.4432943431025504E-2</v>
      </c>
      <c r="J754" s="319"/>
      <c r="K754" s="319"/>
      <c r="L754" s="319"/>
    </row>
    <row r="755" spans="1:12">
      <c r="A755" s="6"/>
      <c r="B755" s="182" t="s">
        <v>119</v>
      </c>
      <c r="C755" s="196" t="s">
        <v>1</v>
      </c>
      <c r="D755" s="247"/>
      <c r="E755" s="248"/>
      <c r="F755" s="247"/>
      <c r="G755" s="469">
        <v>0</v>
      </c>
      <c r="H755" s="469">
        <v>0</v>
      </c>
      <c r="I755" s="469">
        <v>0</v>
      </c>
      <c r="J755" s="319"/>
      <c r="K755" s="319"/>
      <c r="L755" s="319"/>
    </row>
    <row r="756" spans="1:12">
      <c r="A756" s="6"/>
      <c r="B756" s="182" t="s">
        <v>78</v>
      </c>
      <c r="C756" s="196" t="s">
        <v>1</v>
      </c>
      <c r="D756" s="247"/>
      <c r="E756" s="248"/>
      <c r="F756" s="247"/>
      <c r="G756" s="469">
        <v>0</v>
      </c>
      <c r="H756" s="469">
        <v>0</v>
      </c>
      <c r="I756" s="469">
        <v>2.3803102346272864E-3</v>
      </c>
      <c r="J756" s="319"/>
      <c r="K756" s="319"/>
      <c r="L756" s="319"/>
    </row>
    <row r="757" spans="1:12">
      <c r="A757" s="6"/>
      <c r="B757" s="182" t="s">
        <v>120</v>
      </c>
      <c r="C757" s="196" t="s">
        <v>1</v>
      </c>
      <c r="D757" s="247"/>
      <c r="E757" s="248"/>
      <c r="F757" s="247"/>
      <c r="G757" s="469">
        <v>1.2253855999539095E-3</v>
      </c>
      <c r="H757" s="469">
        <v>2.6226597872774326E-2</v>
      </c>
      <c r="I757" s="469">
        <v>4.120007778046738E-2</v>
      </c>
      <c r="J757" s="319"/>
      <c r="K757" s="319"/>
      <c r="L757" s="319"/>
    </row>
    <row r="758" spans="1:12">
      <c r="A758" s="6"/>
      <c r="B758" s="182" t="s">
        <v>45</v>
      </c>
      <c r="C758" s="196" t="s">
        <v>1</v>
      </c>
      <c r="D758" s="247"/>
      <c r="E758" s="248"/>
      <c r="F758" s="247"/>
      <c r="G758" s="469">
        <v>1.6386747817520458E-5</v>
      </c>
      <c r="H758" s="469">
        <v>3.5943743997976438E-3</v>
      </c>
      <c r="I758" s="469">
        <v>3.1440473667609492E-2</v>
      </c>
      <c r="J758" s="319"/>
      <c r="K758" s="319"/>
      <c r="L758" s="319"/>
    </row>
    <row r="759" spans="1:12">
      <c r="A759" s="6"/>
      <c r="B759" s="182" t="s">
        <v>77</v>
      </c>
      <c r="C759" s="196" t="s">
        <v>1</v>
      </c>
      <c r="D759" s="247"/>
      <c r="E759" s="248"/>
      <c r="F759" s="247"/>
      <c r="G759" s="469">
        <v>0</v>
      </c>
      <c r="H759" s="469">
        <v>0</v>
      </c>
      <c r="I759" s="469">
        <v>3.317955031142324E-3</v>
      </c>
      <c r="J759" s="319"/>
      <c r="K759" s="319"/>
      <c r="L759" s="319"/>
    </row>
    <row r="760" spans="1:12">
      <c r="A760" s="6"/>
      <c r="B760" s="182" t="s">
        <v>79</v>
      </c>
      <c r="C760" s="196" t="s">
        <v>1</v>
      </c>
      <c r="D760" s="247"/>
      <c r="E760" s="248"/>
      <c r="F760" s="247"/>
      <c r="G760" s="469">
        <v>0.28721889682318502</v>
      </c>
      <c r="H760" s="469">
        <v>0.5490223180314846</v>
      </c>
      <c r="I760" s="469">
        <v>0.63367591507970356</v>
      </c>
      <c r="J760" s="319"/>
      <c r="K760" s="319"/>
      <c r="L760" s="319"/>
    </row>
    <row r="761" spans="1:12">
      <c r="A761" s="6"/>
      <c r="B761" s="182" t="s">
        <v>46</v>
      </c>
      <c r="C761" s="196" t="s">
        <v>1</v>
      </c>
      <c r="D761" s="247"/>
      <c r="E761" s="248"/>
      <c r="F761" s="247"/>
      <c r="G761" s="469">
        <v>2.1316049355968644E-2</v>
      </c>
      <c r="H761" s="469">
        <v>8.8717738246092623E-2</v>
      </c>
      <c r="I761" s="469">
        <v>0.12828136639829535</v>
      </c>
      <c r="J761" s="319"/>
      <c r="K761" s="319"/>
      <c r="L761" s="319"/>
    </row>
    <row r="762" spans="1:12">
      <c r="A762" s="6"/>
      <c r="B762" s="182" t="s">
        <v>47</v>
      </c>
      <c r="C762" s="196" t="s">
        <v>1</v>
      </c>
      <c r="D762" s="247"/>
      <c r="E762" s="248"/>
      <c r="F762" s="247"/>
      <c r="G762" s="469">
        <v>0</v>
      </c>
      <c r="H762" s="469">
        <v>0</v>
      </c>
      <c r="I762" s="469">
        <v>0</v>
      </c>
      <c r="J762" s="319"/>
      <c r="K762" s="319"/>
      <c r="L762" s="319"/>
    </row>
    <row r="763" spans="1:12">
      <c r="A763" s="6"/>
      <c r="B763" s="182" t="s">
        <v>142</v>
      </c>
      <c r="C763" s="196" t="s">
        <v>1</v>
      </c>
      <c r="D763" s="247"/>
      <c r="E763" s="248"/>
      <c r="F763" s="247"/>
      <c r="G763" s="469">
        <v>0</v>
      </c>
      <c r="H763" s="469">
        <v>0</v>
      </c>
      <c r="I763" s="469">
        <v>0</v>
      </c>
      <c r="J763" s="319"/>
      <c r="K763" s="319"/>
      <c r="L763" s="319"/>
    </row>
    <row r="764" spans="1:12">
      <c r="A764" s="6"/>
      <c r="B764" s="182" t="s">
        <v>145</v>
      </c>
      <c r="C764" s="196" t="s">
        <v>1</v>
      </c>
      <c r="D764" s="247"/>
      <c r="E764" s="248"/>
      <c r="F764" s="247"/>
      <c r="G764" s="469">
        <v>0.57023992291063197</v>
      </c>
      <c r="H764" s="469">
        <v>0.59278413928589957</v>
      </c>
      <c r="I764" s="469">
        <v>0.56695970219369696</v>
      </c>
      <c r="J764" s="319"/>
      <c r="K764" s="319"/>
      <c r="L764" s="319"/>
    </row>
    <row r="765" spans="1:12">
      <c r="A765" s="6"/>
      <c r="B765" s="182" t="s">
        <v>144</v>
      </c>
      <c r="C765" s="196" t="s">
        <v>1</v>
      </c>
      <c r="D765" s="247"/>
      <c r="E765" s="248"/>
      <c r="F765" s="247"/>
      <c r="G765" s="469">
        <v>0.91961846350864684</v>
      </c>
      <c r="H765" s="469">
        <v>0.90163139060873099</v>
      </c>
      <c r="I765" s="469">
        <v>0.79890756534334706</v>
      </c>
      <c r="J765" s="319"/>
      <c r="K765" s="319"/>
      <c r="L765" s="319"/>
    </row>
    <row r="766" spans="1:12">
      <c r="A766" s="6"/>
      <c r="B766" s="182" t="s">
        <v>143</v>
      </c>
      <c r="C766" s="196" t="s">
        <v>1</v>
      </c>
      <c r="D766" s="247"/>
      <c r="E766" s="248"/>
      <c r="F766" s="247"/>
      <c r="G766" s="469">
        <v>1</v>
      </c>
      <c r="H766" s="469">
        <v>1</v>
      </c>
      <c r="I766" s="469">
        <v>0.44162208771432421</v>
      </c>
      <c r="J766" s="319"/>
      <c r="K766" s="319"/>
      <c r="L766" s="319"/>
    </row>
    <row r="767" spans="1:12" s="16" customFormat="1">
      <c r="A767" s="6"/>
      <c r="B767" s="182" t="s">
        <v>226</v>
      </c>
      <c r="C767" s="196" t="s">
        <v>1</v>
      </c>
      <c r="D767" s="247"/>
      <c r="E767" s="248"/>
      <c r="F767" s="247"/>
      <c r="G767" s="469">
        <v>0</v>
      </c>
      <c r="H767" s="469">
        <v>0</v>
      </c>
      <c r="I767" s="469">
        <v>0.5161435534628801</v>
      </c>
      <c r="J767" s="319"/>
      <c r="K767" s="319"/>
      <c r="L767" s="319"/>
    </row>
    <row r="768" spans="1:12" s="16" customFormat="1">
      <c r="A768" s="6"/>
      <c r="B768" s="182" t="s">
        <v>227</v>
      </c>
      <c r="C768" s="196" t="s">
        <v>1</v>
      </c>
      <c r="D768" s="247"/>
      <c r="E768" s="248"/>
      <c r="F768" s="247"/>
      <c r="G768" s="469">
        <v>0</v>
      </c>
      <c r="H768" s="469">
        <v>0</v>
      </c>
      <c r="I768" s="469">
        <v>0</v>
      </c>
      <c r="J768" s="319"/>
      <c r="K768" s="319"/>
      <c r="L768" s="319"/>
    </row>
    <row r="769" spans="1:12" s="16" customFormat="1">
      <c r="A769" s="6"/>
      <c r="B769" s="182" t="s">
        <v>228</v>
      </c>
      <c r="C769" s="196" t="s">
        <v>1</v>
      </c>
      <c r="D769" s="247"/>
      <c r="E769" s="248"/>
      <c r="F769" s="247"/>
      <c r="G769" s="469">
        <v>0</v>
      </c>
      <c r="H769" s="469">
        <v>0</v>
      </c>
      <c r="I769" s="469">
        <v>1</v>
      </c>
      <c r="J769" s="319"/>
      <c r="K769" s="319"/>
      <c r="L769" s="319"/>
    </row>
    <row r="770" spans="1:12" s="16" customFormat="1">
      <c r="A770" s="6"/>
      <c r="B770" s="182" t="s">
        <v>239</v>
      </c>
      <c r="C770" s="196" t="s">
        <v>1</v>
      </c>
      <c r="D770" s="247"/>
      <c r="E770" s="248"/>
      <c r="F770" s="247"/>
      <c r="G770" s="469">
        <v>0</v>
      </c>
      <c r="H770" s="469">
        <v>0</v>
      </c>
      <c r="I770" s="469">
        <v>0</v>
      </c>
      <c r="J770" s="319"/>
      <c r="K770" s="319"/>
      <c r="L770" s="319"/>
    </row>
    <row r="771" spans="1:12">
      <c r="A771" s="6"/>
      <c r="B771" s="182"/>
      <c r="C771" s="196"/>
      <c r="D771" s="247"/>
      <c r="E771" s="248"/>
      <c r="F771" s="247"/>
      <c r="G771" s="247"/>
      <c r="H771" s="247"/>
      <c r="I771" s="247"/>
      <c r="J771" s="319"/>
      <c r="K771" s="319"/>
      <c r="L771" s="319"/>
    </row>
    <row r="772" spans="1:12" s="2" customFormat="1">
      <c r="A772" s="9"/>
      <c r="B772" s="466" t="s">
        <v>398</v>
      </c>
      <c r="C772" s="118" t="s">
        <v>1</v>
      </c>
      <c r="D772" s="249"/>
      <c r="E772" s="250"/>
      <c r="F772" s="251"/>
      <c r="G772" s="251">
        <v>1</v>
      </c>
      <c r="H772" s="251">
        <v>1</v>
      </c>
      <c r="I772" s="251">
        <v>1</v>
      </c>
      <c r="J772" s="89"/>
      <c r="K772" s="89"/>
      <c r="L772" s="89"/>
    </row>
    <row r="773" spans="1:12">
      <c r="A773" s="6"/>
      <c r="B773" s="182"/>
      <c r="C773" s="44"/>
      <c r="D773" s="34"/>
      <c r="E773" s="234"/>
      <c r="F773" s="34"/>
      <c r="G773" s="215"/>
      <c r="H773" s="215"/>
      <c r="I773" s="215"/>
      <c r="J773" s="319"/>
      <c r="K773" s="319"/>
      <c r="L773" s="319"/>
    </row>
    <row r="774" spans="1:12">
      <c r="A774" s="6"/>
      <c r="B774" s="321" t="s">
        <v>399</v>
      </c>
      <c r="C774" s="44"/>
      <c r="D774" s="34"/>
      <c r="E774" s="34"/>
      <c r="F774" s="34"/>
      <c r="G774" s="215"/>
      <c r="H774" s="215"/>
      <c r="I774" s="215"/>
      <c r="J774" s="319"/>
      <c r="K774" s="319"/>
      <c r="L774" s="319"/>
    </row>
    <row r="775" spans="1:12">
      <c r="A775" s="6"/>
      <c r="B775" s="182" t="s">
        <v>41</v>
      </c>
      <c r="C775" s="44" t="s">
        <v>83</v>
      </c>
      <c r="D775" s="34"/>
      <c r="E775" s="34"/>
      <c r="F775" s="34"/>
      <c r="G775" s="329">
        <v>0</v>
      </c>
      <c r="H775" s="329">
        <v>0</v>
      </c>
      <c r="I775" s="329">
        <v>0</v>
      </c>
      <c r="J775" s="319"/>
      <c r="K775" s="319"/>
      <c r="L775" s="319"/>
    </row>
    <row r="776" spans="1:12">
      <c r="A776" s="6"/>
      <c r="B776" s="182" t="s">
        <v>42</v>
      </c>
      <c r="C776" s="44" t="s">
        <v>83</v>
      </c>
      <c r="D776" s="34"/>
      <c r="E776" s="34"/>
      <c r="F776" s="34"/>
      <c r="G776" s="329">
        <v>1.0114988277256205</v>
      </c>
      <c r="H776" s="329">
        <v>4.0137773688260907</v>
      </c>
      <c r="I776" s="329">
        <v>8.6511432876630785</v>
      </c>
      <c r="J776" s="319"/>
      <c r="K776" s="319"/>
      <c r="L776" s="319"/>
    </row>
    <row r="777" spans="1:12">
      <c r="A777" s="6"/>
      <c r="B777" s="182" t="s">
        <v>43</v>
      </c>
      <c r="C777" s="44" t="s">
        <v>83</v>
      </c>
      <c r="D777" s="34"/>
      <c r="E777" s="34"/>
      <c r="F777" s="34"/>
      <c r="G777" s="329">
        <v>1.0446189190607734E-3</v>
      </c>
      <c r="H777" s="329">
        <v>3.1902619035060319E-3</v>
      </c>
      <c r="I777" s="329">
        <v>2.4419424063412042E-2</v>
      </c>
      <c r="J777" s="319"/>
      <c r="K777" s="319"/>
      <c r="L777" s="319"/>
    </row>
    <row r="778" spans="1:12">
      <c r="A778" s="6"/>
      <c r="B778" s="182" t="s">
        <v>44</v>
      </c>
      <c r="C778" s="44" t="s">
        <v>83</v>
      </c>
      <c r="D778" s="34"/>
      <c r="E778" s="34"/>
      <c r="F778" s="34"/>
      <c r="G778" s="329">
        <v>0.39825563600346719</v>
      </c>
      <c r="H778" s="329">
        <v>2.0219583368548713</v>
      </c>
      <c r="I778" s="329">
        <v>6.3555626796900277</v>
      </c>
      <c r="J778" s="319"/>
      <c r="K778" s="319"/>
      <c r="L778" s="319"/>
    </row>
    <row r="779" spans="1:12">
      <c r="A779" s="6"/>
      <c r="B779" s="182" t="s">
        <v>119</v>
      </c>
      <c r="C779" s="44" t="s">
        <v>83</v>
      </c>
      <c r="D779" s="34"/>
      <c r="E779" s="34"/>
      <c r="F779" s="34"/>
      <c r="G779" s="329">
        <v>0</v>
      </c>
      <c r="H779" s="329">
        <v>0</v>
      </c>
      <c r="I779" s="329">
        <v>0</v>
      </c>
      <c r="J779" s="319"/>
      <c r="K779" s="319"/>
      <c r="L779" s="319"/>
    </row>
    <row r="780" spans="1:12">
      <c r="A780" s="6"/>
      <c r="B780" s="182" t="s">
        <v>78</v>
      </c>
      <c r="C780" s="44" t="s">
        <v>83</v>
      </c>
      <c r="D780" s="34"/>
      <c r="E780" s="34"/>
      <c r="F780" s="34"/>
      <c r="G780" s="329">
        <v>0</v>
      </c>
      <c r="H780" s="329">
        <v>0</v>
      </c>
      <c r="I780" s="329">
        <v>5.3041471781349317E-3</v>
      </c>
      <c r="J780" s="319"/>
      <c r="K780" s="319"/>
      <c r="L780" s="319"/>
    </row>
    <row r="781" spans="1:12">
      <c r="A781" s="6"/>
      <c r="B781" s="182" t="s">
        <v>120</v>
      </c>
      <c r="C781" s="44" t="s">
        <v>83</v>
      </c>
      <c r="D781" s="34"/>
      <c r="E781" s="34"/>
      <c r="F781" s="34"/>
      <c r="G781" s="329">
        <v>2.0171820363438699E-3</v>
      </c>
      <c r="H781" s="329">
        <v>8.7808774110078133E-2</v>
      </c>
      <c r="I781" s="329">
        <v>0.36568166797733198</v>
      </c>
      <c r="J781" s="319"/>
      <c r="K781" s="319"/>
      <c r="L781" s="319"/>
    </row>
    <row r="782" spans="1:12">
      <c r="A782" s="6"/>
      <c r="B782" s="182" t="s">
        <v>45</v>
      </c>
      <c r="C782" s="44" t="s">
        <v>83</v>
      </c>
      <c r="D782" s="34"/>
      <c r="E782" s="34"/>
      <c r="F782" s="34"/>
      <c r="G782" s="329">
        <v>1.7807749002836605E-5</v>
      </c>
      <c r="H782" s="329">
        <v>7.4075849814416502E-3</v>
      </c>
      <c r="I782" s="329">
        <v>0.10500424039129704</v>
      </c>
      <c r="J782" s="319"/>
      <c r="K782" s="319"/>
      <c r="L782" s="319"/>
    </row>
    <row r="783" spans="1:12">
      <c r="A783" s="6"/>
      <c r="B783" s="182" t="s">
        <v>77</v>
      </c>
      <c r="C783" s="44" t="s">
        <v>83</v>
      </c>
      <c r="D783" s="34"/>
      <c r="E783" s="34"/>
      <c r="F783" s="34"/>
      <c r="G783" s="329">
        <v>0</v>
      </c>
      <c r="H783" s="329">
        <v>0</v>
      </c>
      <c r="I783" s="329">
        <v>1.1044415745367993E-2</v>
      </c>
      <c r="J783" s="319"/>
      <c r="K783" s="319"/>
      <c r="L783" s="319"/>
    </row>
    <row r="784" spans="1:12">
      <c r="A784" s="6"/>
      <c r="B784" s="182" t="s">
        <v>79</v>
      </c>
      <c r="C784" s="44" t="s">
        <v>83</v>
      </c>
      <c r="D784" s="34"/>
      <c r="E784" s="34"/>
      <c r="F784" s="34"/>
      <c r="G784" s="329">
        <v>0.375830886154088</v>
      </c>
      <c r="H784" s="329">
        <v>2.1342814607306573</v>
      </c>
      <c r="I784" s="329">
        <v>5.7430189522286685</v>
      </c>
      <c r="J784" s="319"/>
      <c r="K784" s="319"/>
      <c r="L784" s="319"/>
    </row>
    <row r="785" spans="1:12">
      <c r="A785" s="6"/>
      <c r="B785" s="182" t="s">
        <v>46</v>
      </c>
      <c r="C785" s="44" t="s">
        <v>83</v>
      </c>
      <c r="D785" s="34"/>
      <c r="E785" s="34"/>
      <c r="F785" s="34"/>
      <c r="G785" s="329">
        <v>5.1288369006705151E-2</v>
      </c>
      <c r="H785" s="329">
        <v>0.36749418397760503</v>
      </c>
      <c r="I785" s="329">
        <v>1.0943374134689383</v>
      </c>
      <c r="J785" s="319"/>
      <c r="K785" s="319"/>
      <c r="L785" s="319"/>
    </row>
    <row r="786" spans="1:12">
      <c r="A786" s="6"/>
      <c r="B786" s="182" t="s">
        <v>47</v>
      </c>
      <c r="C786" s="44" t="s">
        <v>83</v>
      </c>
      <c r="D786" s="34"/>
      <c r="E786" s="34"/>
      <c r="F786" s="34"/>
      <c r="G786" s="329">
        <v>0</v>
      </c>
      <c r="H786" s="329">
        <v>0</v>
      </c>
      <c r="I786" s="329">
        <v>0</v>
      </c>
      <c r="J786" s="319"/>
      <c r="K786" s="319"/>
      <c r="L786" s="319"/>
    </row>
    <row r="787" spans="1:12">
      <c r="A787" s="6"/>
      <c r="B787" s="182" t="s">
        <v>142</v>
      </c>
      <c r="C787" s="44" t="s">
        <v>83</v>
      </c>
      <c r="D787" s="34"/>
      <c r="E787" s="34"/>
      <c r="F787" s="34"/>
      <c r="G787" s="329">
        <v>0</v>
      </c>
      <c r="H787" s="329">
        <v>0</v>
      </c>
      <c r="I787" s="329">
        <v>0</v>
      </c>
      <c r="J787" s="319"/>
      <c r="K787" s="319"/>
      <c r="L787" s="319"/>
    </row>
    <row r="788" spans="1:12">
      <c r="A788" s="6"/>
      <c r="B788" s="182" t="s">
        <v>145</v>
      </c>
      <c r="C788" s="44" t="s">
        <v>83</v>
      </c>
      <c r="D788" s="34"/>
      <c r="E788" s="34"/>
      <c r="F788" s="34"/>
      <c r="G788" s="329">
        <v>0.25760467209906379</v>
      </c>
      <c r="H788" s="329">
        <v>0.82428737972201938</v>
      </c>
      <c r="I788" s="329">
        <v>1.4496908930197858</v>
      </c>
      <c r="J788" s="319"/>
      <c r="K788" s="319"/>
      <c r="L788" s="319"/>
    </row>
    <row r="789" spans="1:12">
      <c r="A789" s="6"/>
      <c r="B789" s="182" t="s">
        <v>144</v>
      </c>
      <c r="C789" s="44" t="s">
        <v>83</v>
      </c>
      <c r="D789" s="34"/>
      <c r="E789" s="34"/>
      <c r="F789" s="34"/>
      <c r="G789" s="329">
        <v>0.29959981004992864</v>
      </c>
      <c r="H789" s="329">
        <v>0.92874397853902335</v>
      </c>
      <c r="I789" s="329">
        <v>1.5930772087155791</v>
      </c>
      <c r="J789" s="319"/>
      <c r="K789" s="319"/>
      <c r="L789" s="319"/>
    </row>
    <row r="790" spans="1:12">
      <c r="A790" s="6"/>
      <c r="B790" s="182" t="s">
        <v>143</v>
      </c>
      <c r="C790" s="44" t="s">
        <v>83</v>
      </c>
      <c r="D790" s="34"/>
      <c r="E790" s="34"/>
      <c r="F790" s="34"/>
      <c r="G790" s="329">
        <v>3.1532650294601165E-2</v>
      </c>
      <c r="H790" s="329">
        <v>0.10623893444939375</v>
      </c>
      <c r="I790" s="329">
        <v>0.19470771335154177</v>
      </c>
      <c r="J790" s="319"/>
      <c r="K790" s="319"/>
      <c r="L790" s="319"/>
    </row>
    <row r="791" spans="1:12" s="16" customFormat="1">
      <c r="A791" s="6"/>
      <c r="B791" s="182" t="s">
        <v>226</v>
      </c>
      <c r="C791" s="44" t="s">
        <v>83</v>
      </c>
      <c r="D791" s="215"/>
      <c r="E791" s="215"/>
      <c r="F791" s="215"/>
      <c r="G791" s="329">
        <v>0</v>
      </c>
      <c r="H791" s="329">
        <v>0</v>
      </c>
      <c r="I791" s="329">
        <v>2.2081050078372206E-2</v>
      </c>
      <c r="J791" s="319"/>
      <c r="K791" s="319"/>
      <c r="L791" s="319"/>
    </row>
    <row r="792" spans="1:12" s="16" customFormat="1">
      <c r="A792" s="6"/>
      <c r="B792" s="182" t="s">
        <v>227</v>
      </c>
      <c r="C792" s="44" t="s">
        <v>83</v>
      </c>
      <c r="D792" s="215"/>
      <c r="E792" s="215"/>
      <c r="F792" s="215"/>
      <c r="G792" s="329">
        <v>0</v>
      </c>
      <c r="H792" s="329">
        <v>0</v>
      </c>
      <c r="I792" s="329">
        <v>0</v>
      </c>
      <c r="J792" s="319"/>
      <c r="K792" s="319"/>
      <c r="L792" s="319"/>
    </row>
    <row r="793" spans="1:12" s="16" customFormat="1">
      <c r="A793" s="6"/>
      <c r="B793" s="182" t="s">
        <v>228</v>
      </c>
      <c r="C793" s="44" t="s">
        <v>83</v>
      </c>
      <c r="D793" s="215"/>
      <c r="E793" s="215"/>
      <c r="F793" s="215"/>
      <c r="G793" s="329">
        <v>0</v>
      </c>
      <c r="H793" s="329">
        <v>0</v>
      </c>
      <c r="I793" s="329">
        <v>2.4925248419491668E-2</v>
      </c>
      <c r="J793" s="319"/>
      <c r="K793" s="319"/>
      <c r="L793" s="319"/>
    </row>
    <row r="794" spans="1:12" s="16" customFormat="1">
      <c r="A794" s="6"/>
      <c r="B794" s="182" t="s">
        <v>239</v>
      </c>
      <c r="C794" s="44" t="s">
        <v>83</v>
      </c>
      <c r="D794" s="215"/>
      <c r="E794" s="215"/>
      <c r="F794" s="215"/>
      <c r="G794" s="329">
        <v>0</v>
      </c>
      <c r="H794" s="329">
        <v>0</v>
      </c>
      <c r="I794" s="329">
        <v>0</v>
      </c>
      <c r="J794" s="319"/>
      <c r="K794" s="319"/>
      <c r="L794" s="319"/>
    </row>
    <row r="795" spans="1:12">
      <c r="A795" s="6"/>
      <c r="B795" s="177"/>
      <c r="C795" s="44"/>
      <c r="D795" s="34"/>
      <c r="E795" s="34"/>
      <c r="F795" s="34"/>
      <c r="G795" s="215"/>
      <c r="H795" s="215"/>
      <c r="I795" s="215"/>
      <c r="J795" s="319"/>
      <c r="K795" s="319"/>
      <c r="L795" s="319"/>
    </row>
    <row r="796" spans="1:12" s="2" customFormat="1" ht="27.6">
      <c r="A796" s="9"/>
      <c r="B796" s="474" t="s">
        <v>400</v>
      </c>
      <c r="C796" s="118" t="s">
        <v>83</v>
      </c>
      <c r="D796" s="226"/>
      <c r="E796" s="237"/>
      <c r="F796" s="228"/>
      <c r="G796" s="228">
        <v>2.428690460037882</v>
      </c>
      <c r="H796" s="228">
        <v>10.495188264094686</v>
      </c>
      <c r="I796" s="228">
        <v>25.639998341991028</v>
      </c>
      <c r="J796" s="89"/>
      <c r="K796" s="89"/>
      <c r="L796" s="89"/>
    </row>
    <row r="797" spans="1:12">
      <c r="A797" s="6"/>
      <c r="B797" s="175" t="s">
        <v>39</v>
      </c>
      <c r="C797" s="44" t="s">
        <v>83</v>
      </c>
      <c r="D797" s="34"/>
      <c r="E797" s="101"/>
      <c r="F797" s="101"/>
      <c r="G797" s="101">
        <v>1.6875389974302379E-14</v>
      </c>
      <c r="H797" s="101">
        <v>4.9737991503207013E-14</v>
      </c>
      <c r="I797" s="101">
        <v>1.1723955140041653E-13</v>
      </c>
      <c r="J797" s="319"/>
      <c r="K797" s="319"/>
      <c r="L797" s="319"/>
    </row>
    <row r="798" spans="1:12">
      <c r="A798" s="6"/>
      <c r="B798" s="193" t="s">
        <v>40</v>
      </c>
      <c r="C798" s="102"/>
      <c r="D798" s="101"/>
      <c r="E798" s="101"/>
      <c r="F798" s="101"/>
      <c r="G798" s="245">
        <v>0</v>
      </c>
      <c r="H798" s="245">
        <v>0</v>
      </c>
      <c r="I798" s="245">
        <v>0</v>
      </c>
      <c r="J798" s="319"/>
      <c r="K798" s="319"/>
      <c r="L798" s="319"/>
    </row>
    <row r="799" spans="1:12">
      <c r="A799" s="6"/>
      <c r="B799" s="193"/>
      <c r="C799" s="102"/>
      <c r="D799" s="101"/>
      <c r="E799" s="101"/>
      <c r="F799" s="101"/>
      <c r="G799" s="245"/>
      <c r="H799" s="245"/>
      <c r="I799" s="245"/>
      <c r="J799" s="319"/>
      <c r="K799" s="319"/>
      <c r="L799" s="319"/>
    </row>
    <row r="800" spans="1:12">
      <c r="A800" s="6"/>
      <c r="B800" s="321" t="s">
        <v>369</v>
      </c>
      <c r="C800" s="44"/>
      <c r="D800" s="34"/>
      <c r="E800" s="100"/>
      <c r="F800" s="246"/>
      <c r="G800" s="215"/>
      <c r="H800" s="215"/>
      <c r="I800" s="215"/>
      <c r="J800" s="319"/>
      <c r="K800" s="319"/>
      <c r="L800" s="319"/>
    </row>
    <row r="801" spans="1:12">
      <c r="A801" s="6"/>
      <c r="B801" s="182" t="s">
        <v>41</v>
      </c>
      <c r="C801" s="44" t="s">
        <v>83</v>
      </c>
      <c r="D801" s="34"/>
      <c r="E801" s="34"/>
      <c r="F801" s="246"/>
      <c r="G801" s="88">
        <v>0</v>
      </c>
      <c r="H801" s="88">
        <v>0</v>
      </c>
      <c r="I801" s="88">
        <v>0</v>
      </c>
      <c r="J801" s="319"/>
      <c r="K801" s="319"/>
      <c r="L801" s="319"/>
    </row>
    <row r="802" spans="1:12">
      <c r="A802" s="6"/>
      <c r="B802" s="182" t="s">
        <v>42</v>
      </c>
      <c r="C802" s="44" t="s">
        <v>83</v>
      </c>
      <c r="D802" s="34"/>
      <c r="E802" s="34"/>
      <c r="F802" s="246"/>
      <c r="G802" s="88">
        <v>6.0114279924181186</v>
      </c>
      <c r="H802" s="88">
        <v>9.8145251202209902</v>
      </c>
      <c r="I802" s="88">
        <v>12.612867567074463</v>
      </c>
      <c r="J802" s="319"/>
      <c r="K802" s="319"/>
      <c r="L802" s="319"/>
    </row>
    <row r="803" spans="1:12">
      <c r="A803" s="6"/>
      <c r="B803" s="182" t="s">
        <v>43</v>
      </c>
      <c r="C803" s="44" t="s">
        <v>83</v>
      </c>
      <c r="D803" s="34"/>
      <c r="E803" s="34"/>
      <c r="F803" s="246"/>
      <c r="G803" s="88">
        <v>0.10347106095303867</v>
      </c>
      <c r="H803" s="88">
        <v>0.10616130853781768</v>
      </c>
      <c r="I803" s="88">
        <v>1.9120457917615652</v>
      </c>
      <c r="J803" s="319"/>
      <c r="K803" s="319"/>
      <c r="L803" s="319"/>
    </row>
    <row r="804" spans="1:12">
      <c r="A804" s="6"/>
      <c r="B804" s="182" t="s">
        <v>44</v>
      </c>
      <c r="C804" s="44" t="s">
        <v>83</v>
      </c>
      <c r="D804" s="34"/>
      <c r="E804" s="34"/>
      <c r="F804" s="246"/>
      <c r="G804" s="88">
        <v>2.3668688611262971</v>
      </c>
      <c r="H804" s="88">
        <v>6.4804074515155801</v>
      </c>
      <c r="I804" s="88">
        <v>16.369248105638896</v>
      </c>
      <c r="J804" s="319"/>
      <c r="K804" s="319"/>
      <c r="L804" s="319"/>
    </row>
    <row r="805" spans="1:12">
      <c r="A805" s="6"/>
      <c r="B805" s="182" t="s">
        <v>119</v>
      </c>
      <c r="C805" s="44" t="s">
        <v>83</v>
      </c>
      <c r="D805" s="34"/>
      <c r="E805" s="34"/>
      <c r="F805" s="246"/>
      <c r="G805" s="88">
        <v>0</v>
      </c>
      <c r="H805" s="88">
        <v>0</v>
      </c>
      <c r="I805" s="88">
        <v>0</v>
      </c>
      <c r="J805" s="319"/>
      <c r="K805" s="319"/>
      <c r="L805" s="319"/>
    </row>
    <row r="806" spans="1:12">
      <c r="A806" s="6"/>
      <c r="B806" s="182" t="s">
        <v>78</v>
      </c>
      <c r="C806" s="44" t="s">
        <v>83</v>
      </c>
      <c r="D806" s="34"/>
      <c r="E806" s="34"/>
      <c r="F806" s="246"/>
      <c r="G806" s="88">
        <v>0</v>
      </c>
      <c r="H806" s="88">
        <v>0</v>
      </c>
      <c r="I806" s="88">
        <v>0.41935913627129295</v>
      </c>
      <c r="J806" s="319"/>
      <c r="K806" s="319"/>
      <c r="L806" s="319"/>
    </row>
    <row r="807" spans="1:12">
      <c r="A807" s="6"/>
      <c r="B807" s="182" t="s">
        <v>120</v>
      </c>
      <c r="C807" s="44" t="s">
        <v>83</v>
      </c>
      <c r="D807" s="34"/>
      <c r="E807" s="34"/>
      <c r="F807" s="246"/>
      <c r="G807" s="88">
        <v>7.9921954935900763E-2</v>
      </c>
      <c r="H807" s="88">
        <v>3.3043529257642343</v>
      </c>
      <c r="I807" s="88">
        <v>7.5153765117300386</v>
      </c>
      <c r="J807" s="319"/>
      <c r="K807" s="319"/>
      <c r="L807" s="319"/>
    </row>
    <row r="808" spans="1:12">
      <c r="A808" s="6"/>
      <c r="B808" s="182" t="s">
        <v>45</v>
      </c>
      <c r="C808" s="44" t="s">
        <v>83</v>
      </c>
      <c r="D808" s="34"/>
      <c r="E808" s="34"/>
      <c r="F808" s="246"/>
      <c r="G808" s="88">
        <v>1.0583304488677688E-3</v>
      </c>
      <c r="H808" s="88">
        <v>0.43667584704053836</v>
      </c>
      <c r="I808" s="88">
        <v>5.336267071520167</v>
      </c>
      <c r="J808" s="319"/>
      <c r="K808" s="319"/>
      <c r="L808" s="319"/>
    </row>
    <row r="809" spans="1:12">
      <c r="A809" s="6"/>
      <c r="B809" s="182" t="s">
        <v>77</v>
      </c>
      <c r="C809" s="44" t="s">
        <v>83</v>
      </c>
      <c r="D809" s="34"/>
      <c r="E809" s="34"/>
      <c r="F809" s="246"/>
      <c r="G809" s="88">
        <v>0</v>
      </c>
      <c r="H809" s="88">
        <v>0</v>
      </c>
      <c r="I809" s="88">
        <v>0.54574944991759788</v>
      </c>
      <c r="J809" s="319"/>
      <c r="K809" s="319"/>
      <c r="L809" s="319"/>
    </row>
    <row r="810" spans="1:12">
      <c r="A810" s="6"/>
      <c r="B810" s="182" t="s">
        <v>79</v>
      </c>
      <c r="C810" s="44" t="s">
        <v>83</v>
      </c>
      <c r="D810" s="34"/>
      <c r="E810" s="34"/>
      <c r="F810" s="246"/>
      <c r="G810" s="88">
        <v>18.613304727550023</v>
      </c>
      <c r="H810" s="88">
        <v>67.467136561466333</v>
      </c>
      <c r="I810" s="88">
        <v>107.52422965075586</v>
      </c>
      <c r="J810" s="319"/>
      <c r="K810" s="319"/>
      <c r="L810" s="319"/>
    </row>
    <row r="811" spans="1:12">
      <c r="A811" s="6"/>
      <c r="B811" s="182" t="s">
        <v>46</v>
      </c>
      <c r="C811" s="44" t="s">
        <v>83</v>
      </c>
      <c r="D811" s="34"/>
      <c r="E811" s="34"/>
      <c r="F811" s="246"/>
      <c r="G811" s="88">
        <v>1.0160378792385221</v>
      </c>
      <c r="H811" s="88">
        <v>5.1285925033972388</v>
      </c>
      <c r="I811" s="88">
        <v>8.6422951979054066</v>
      </c>
      <c r="J811" s="319"/>
      <c r="K811" s="319"/>
      <c r="L811" s="319"/>
    </row>
    <row r="812" spans="1:12">
      <c r="A812" s="6"/>
      <c r="B812" s="182" t="s">
        <v>47</v>
      </c>
      <c r="C812" s="44" t="s">
        <v>83</v>
      </c>
      <c r="D812" s="34"/>
      <c r="E812" s="34"/>
      <c r="F812" s="246"/>
      <c r="G812" s="88">
        <v>0</v>
      </c>
      <c r="H812" s="88">
        <v>0</v>
      </c>
      <c r="I812" s="88">
        <v>0</v>
      </c>
      <c r="J812" s="319"/>
      <c r="K812" s="319"/>
      <c r="L812" s="319"/>
    </row>
    <row r="813" spans="1:12">
      <c r="A813" s="6"/>
      <c r="B813" s="182" t="s">
        <v>142</v>
      </c>
      <c r="C813" s="44" t="s">
        <v>83</v>
      </c>
      <c r="D813" s="34"/>
      <c r="E813" s="34"/>
      <c r="F813" s="246"/>
      <c r="G813" s="88">
        <v>0</v>
      </c>
      <c r="H813" s="88">
        <v>0</v>
      </c>
      <c r="I813" s="88">
        <v>0</v>
      </c>
      <c r="J813" s="319"/>
      <c r="K813" s="319"/>
      <c r="L813" s="319"/>
    </row>
    <row r="814" spans="1:12">
      <c r="A814" s="6"/>
      <c r="B814" s="182" t="s">
        <v>145</v>
      </c>
      <c r="C814" s="44" t="s">
        <v>83</v>
      </c>
      <c r="D814" s="34"/>
      <c r="E814" s="34"/>
      <c r="F814" s="246"/>
      <c r="G814" s="88">
        <v>25.516126735015671</v>
      </c>
      <c r="H814" s="88">
        <v>29.814151536126079</v>
      </c>
      <c r="I814" s="88">
        <v>30.529691172993108</v>
      </c>
      <c r="J814" s="319"/>
      <c r="K814" s="319"/>
      <c r="L814" s="319"/>
    </row>
    <row r="815" spans="1:12">
      <c r="A815" s="6"/>
      <c r="B815" s="182" t="s">
        <v>144</v>
      </c>
      <c r="C815" s="44" t="s">
        <v>83</v>
      </c>
      <c r="D815" s="34"/>
      <c r="E815" s="34"/>
      <c r="F815" s="246"/>
      <c r="G815" s="88">
        <v>17.805484646056733</v>
      </c>
      <c r="H815" s="88">
        <v>18.884484209854207</v>
      </c>
      <c r="I815" s="88">
        <v>19.337711830890704</v>
      </c>
      <c r="J815" s="319"/>
      <c r="K815" s="319"/>
      <c r="L815" s="319"/>
    </row>
    <row r="816" spans="1:12">
      <c r="A816" s="6"/>
      <c r="B816" s="182" t="s">
        <v>143</v>
      </c>
      <c r="C816" s="44" t="s">
        <v>83</v>
      </c>
      <c r="D816" s="34"/>
      <c r="E816" s="34"/>
      <c r="F816" s="246"/>
      <c r="G816" s="88">
        <v>1.5616780057827544</v>
      </c>
      <c r="H816" s="88">
        <v>2.0652226339331059</v>
      </c>
      <c r="I816" s="88">
        <v>2.1672078691814116</v>
      </c>
      <c r="J816" s="319"/>
      <c r="K816" s="319"/>
      <c r="L816" s="319"/>
    </row>
    <row r="817" spans="1:12" s="16" customFormat="1">
      <c r="A817" s="6"/>
      <c r="B817" s="182" t="s">
        <v>226</v>
      </c>
      <c r="C817" s="44" t="s">
        <v>83</v>
      </c>
      <c r="D817" s="215"/>
      <c r="E817" s="215"/>
      <c r="F817" s="261"/>
      <c r="G817" s="88">
        <v>0</v>
      </c>
      <c r="H817" s="88">
        <v>0</v>
      </c>
      <c r="I817" s="88">
        <v>1.3093372663659766</v>
      </c>
      <c r="J817" s="319"/>
      <c r="K817" s="319"/>
      <c r="L817" s="319"/>
    </row>
    <row r="818" spans="1:12" s="16" customFormat="1">
      <c r="A818" s="6"/>
      <c r="B818" s="182" t="s">
        <v>227</v>
      </c>
      <c r="C818" s="44" t="s">
        <v>83</v>
      </c>
      <c r="D818" s="215"/>
      <c r="E818" s="215"/>
      <c r="F818" s="261"/>
      <c r="G818" s="88">
        <v>0</v>
      </c>
      <c r="H818" s="88">
        <v>0</v>
      </c>
      <c r="I818" s="88">
        <v>0</v>
      </c>
      <c r="J818" s="319"/>
      <c r="K818" s="319"/>
      <c r="L818" s="319"/>
    </row>
    <row r="819" spans="1:12" s="16" customFormat="1">
      <c r="A819" s="6"/>
      <c r="B819" s="182" t="s">
        <v>228</v>
      </c>
      <c r="C819" s="44" t="s">
        <v>83</v>
      </c>
      <c r="D819" s="215"/>
      <c r="E819" s="215"/>
      <c r="F819" s="261"/>
      <c r="G819" s="88">
        <v>0</v>
      </c>
      <c r="H819" s="88">
        <v>0</v>
      </c>
      <c r="I819" s="88">
        <v>1.2316577832287876</v>
      </c>
      <c r="J819" s="319"/>
      <c r="K819" s="319"/>
      <c r="L819" s="319"/>
    </row>
    <row r="820" spans="1:12" s="16" customFormat="1">
      <c r="A820" s="6"/>
      <c r="B820" s="182" t="s">
        <v>239</v>
      </c>
      <c r="C820" s="44" t="s">
        <v>83</v>
      </c>
      <c r="D820" s="215"/>
      <c r="E820" s="215"/>
      <c r="F820" s="261"/>
      <c r="G820" s="88">
        <v>0</v>
      </c>
      <c r="H820" s="88">
        <v>0</v>
      </c>
      <c r="I820" s="88">
        <v>0</v>
      </c>
      <c r="J820" s="319"/>
      <c r="K820" s="319"/>
      <c r="L820" s="319"/>
    </row>
    <row r="821" spans="1:12">
      <c r="A821" s="6"/>
      <c r="B821" s="182"/>
      <c r="C821" s="44"/>
      <c r="D821" s="34"/>
      <c r="E821" s="34"/>
      <c r="F821" s="34"/>
      <c r="G821" s="88"/>
      <c r="H821" s="88"/>
      <c r="I821" s="88"/>
      <c r="J821" s="319"/>
      <c r="K821" s="319"/>
      <c r="L821" s="319"/>
    </row>
    <row r="822" spans="1:12" s="2" customFormat="1">
      <c r="A822" s="9"/>
      <c r="B822" s="189" t="s">
        <v>401</v>
      </c>
      <c r="C822" s="118" t="s">
        <v>83</v>
      </c>
      <c r="D822" s="226"/>
      <c r="E822" s="227"/>
      <c r="F822" s="228"/>
      <c r="G822" s="437">
        <v>73.07538019352593</v>
      </c>
      <c r="H822" s="437">
        <v>143.50171009785612</v>
      </c>
      <c r="I822" s="437">
        <v>215.45304440523529</v>
      </c>
      <c r="J822" s="89"/>
      <c r="K822" s="89"/>
      <c r="L822" s="89"/>
    </row>
    <row r="823" spans="1:12">
      <c r="A823" s="8"/>
      <c r="B823" s="175"/>
      <c r="C823" s="44"/>
      <c r="D823" s="230"/>
      <c r="E823" s="230"/>
      <c r="F823" s="230"/>
      <c r="G823" s="230"/>
      <c r="H823" s="230"/>
      <c r="I823" s="230"/>
      <c r="J823" s="319"/>
      <c r="K823" s="319"/>
      <c r="L823" s="319"/>
    </row>
    <row r="824" spans="1:12">
      <c r="A824" s="33" t="s">
        <v>5</v>
      </c>
      <c r="B824" s="170"/>
      <c r="C824" s="50"/>
      <c r="D824" s="29"/>
      <c r="E824" s="30"/>
      <c r="F824" s="30"/>
      <c r="G824" s="30"/>
      <c r="H824" s="30"/>
      <c r="I824" s="30"/>
    </row>
  </sheetData>
  <sheetProtection password="9F3C" sheet="1" objects="1" scenarios="1" selectLockedCells="1" selectUnlockedCells="1"/>
  <hyperlinks>
    <hyperlink ref="B5" location="Contents!A1" display="[To Contents]"/>
  </hyperlinks>
  <pageMargins left="0.39370078740157483" right="0.39370078740157483" top="0.39370078740157483" bottom="0.39370078740157483" header="0.39370078740157483" footer="0.39370078740157483"/>
  <pageSetup paperSize="9" scale="67" fitToHeight="0" orientation="portrait" r:id="rId1"/>
  <rowBreaks count="10" manualBreakCount="10">
    <brk id="87" max="8" man="1"/>
    <brk id="157" max="8" man="1"/>
    <brk id="231" max="8" man="1"/>
    <brk id="303" max="8" man="1"/>
    <brk id="367" max="8" man="1"/>
    <brk id="437" max="8" man="1"/>
    <brk id="509" max="8" man="1"/>
    <brk id="651" max="8" man="1"/>
    <brk id="725" max="8" man="1"/>
    <brk id="79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Cover</vt:lpstr>
      <vt:lpstr>Contents</vt:lpstr>
      <vt:lpstr>Schematic</vt:lpstr>
      <vt:lpstr>Change_Log</vt:lpstr>
      <vt:lpstr>ARR</vt:lpstr>
      <vt:lpstr>WACC</vt:lpstr>
      <vt:lpstr>Revenue</vt:lpstr>
      <vt:lpstr>Operating_Expenses</vt:lpstr>
      <vt:lpstr>Capital_Base</vt:lpstr>
      <vt:lpstr>Depreciation_10yrs</vt:lpstr>
      <vt:lpstr>Check_C</vt:lpstr>
      <vt:lpstr>Depreciation_10yrs!Asset_ref</vt:lpstr>
      <vt:lpstr>Depreciation_10yrs!ChecksResult</vt:lpstr>
      <vt:lpstr>Half</vt:lpstr>
      <vt:lpstr>Million</vt:lpstr>
      <vt:lpstr>ARR!Print_Area</vt:lpstr>
      <vt:lpstr>Capital_Base!Print_Area</vt:lpstr>
      <vt:lpstr>Change_Log!Print_Area</vt:lpstr>
      <vt:lpstr>Check_C!Print_Area</vt:lpstr>
      <vt:lpstr>Depreciation_10yrs!Print_Area</vt:lpstr>
      <vt:lpstr>Operating_Expenses!Print_Area</vt:lpstr>
      <vt:lpstr>Revenue!Print_Area</vt:lpstr>
      <vt:lpstr>WACC!Print_Area</vt:lpstr>
      <vt:lpstr>ARR!Print_Titles</vt:lpstr>
      <vt:lpstr>Capital_Base!Print_Titles</vt:lpstr>
      <vt:lpstr>Depreciation_10yrs!Print_Titles</vt:lpstr>
      <vt:lpstr>Operating_Expenses!Print_Titles</vt:lpstr>
      <vt:lpstr>Revenue!Print_Titles</vt:lpstr>
      <vt:lpstr>WACC!Print_Titles</vt:lpstr>
    </vt:vector>
  </TitlesOfParts>
  <Company>Port Of Melbourne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 Zeng</dc:creator>
  <cp:lastModifiedBy>Lawrence Irlam</cp:lastModifiedBy>
  <cp:lastPrinted>2018-05-28T06:01:46Z</cp:lastPrinted>
  <dcterms:created xsi:type="dcterms:W3CDTF">2017-05-26T03:14:03Z</dcterms:created>
  <dcterms:modified xsi:type="dcterms:W3CDTF">2018-07-20T01:00:54Z</dcterms:modified>
</cp:coreProperties>
</file>